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3125" windowHeight="127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<sst xmlns="http://schemas.openxmlformats.org/spreadsheetml/2006/main" count="33" uniqueCount="33">
  <si>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ALCALDIA DE MANIZALES</t>
  </si>
  <si>
    <t>PLAN DE DESARROLLO 2012 - 2015 "GOBIERNO EN LA CALLE"</t>
  </si>
  <si>
    <t>SECRETARIA /ENTIDAD</t>
  </si>
  <si>
    <t>No. METAS</t>
  </si>
  <si>
    <t>No. DE METAS QUE APLICAN PARA LA VIGENCIA 2014</t>
  </si>
  <si>
    <t>No. METAS NO REPORTADAS</t>
  </si>
  <si>
    <t>AVANCE PROMEDIO</t>
  </si>
  <si>
    <t>RANKING</t>
  </si>
  <si>
    <t>INSTITUTO DE CULTURA Y TURISMO</t>
  </si>
  <si>
    <t>SECRETARIA DEL DEPORTE</t>
  </si>
  <si>
    <t>SECRETARIA DESARROLLO SOCIAL</t>
  </si>
  <si>
    <t>SECRETARIA DE EDUCACIÓN</t>
  </si>
  <si>
    <t>SECRETARIA DE GOBIERNO</t>
  </si>
  <si>
    <t>SECRETARIA DE HACIENDA</t>
  </si>
  <si>
    <t>SECRETARIA DE OBRAS PÚBLICAS</t>
  </si>
  <si>
    <t>SECRETARIA PLANEACION</t>
  </si>
  <si>
    <t>UNIDAD DESARROLLO RURAL</t>
  </si>
  <si>
    <t>SECRETARIA SALUD PÚBLICA</t>
  </si>
  <si>
    <t>SECRETARIA DE SERVICIOS ADMINISTRATIVOS</t>
  </si>
  <si>
    <t>SECRETARIA TRANSITO Y TRANSPORTE</t>
  </si>
  <si>
    <t>UNIDAD DE GESTION DEL RIESGO</t>
  </si>
  <si>
    <t>CAJA DE LA VIVIENDA POPULAR</t>
  </si>
  <si>
    <t>EMPRESA DE RENOVACIÓN ÚRBANA</t>
  </si>
  <si>
    <t>SECRETARIA DEL MEDIO AMBIENTE</t>
  </si>
  <si>
    <t>SECRETARIA GENERAL</t>
  </si>
  <si>
    <t>INVAMA</t>
  </si>
  <si>
    <t>MEDIA</t>
  </si>
  <si>
    <t>SECRETARIA TICS Y COMPETITIVIDAD</t>
  </si>
  <si>
    <t>RANKING EN EL CUMPLIMIENTO DE METAS FÍSICAS - 2014</t>
  </si>
  <si>
    <t>&lt; 50%</t>
  </si>
  <si>
    <t>51% - 90%</t>
  </si>
  <si>
    <t>91% - 100%</t>
  </si>
  <si>
    <t>&gt; 101%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</si>
</sst>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9" fontId="35" fillId="35" borderId="10" xfId="0" applyNumberFormat="1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2" fontId="35" fillId="0" borderId="10" xfId="0" applyNumberFormat="1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38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RANKING EN EL CUMPLIMIENTO DE METAS FÍSICAS - 2014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087"/>
          <c:w val="0.9937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Hoja1!$A$6:$A$24</c:f>
              <c:strCache/>
            </c:strRef>
          </c:cat>
          <c:val>
            <c:numRef>
              <c:f>Hoja1!$I$6:$I$24</c:f>
              <c:numCache/>
            </c:numRef>
          </c:val>
        </c:ser>
        <c:axId val="1486974"/>
        <c:axId val="4070855"/>
      </c:barChart>
      <c:catAx>
        <c:axId val="1486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0855"/>
        <c:crosses val="autoZero"/>
        <c:auto val="1"/>
        <c:lblOffset val="100"/>
        <c:tickLblSkip val="1"/>
        <c:noMultiLvlLbl val="0"/>
      </c:catAx>
      <c:valAx>
        <c:axId val="4070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6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 de Desarrollo "Gobierno en la Calle"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metas según semáforo. 2014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1705"/>
          <c:w val="0.914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Hoja1!$E$5</c:f>
              <c:strCache>
                <c:ptCount val="1"/>
                <c:pt idx="0">
                  <c:v>&lt; 50%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Hoja1!$A$6:$A$24</c:f>
              <c:strCache/>
            </c:strRef>
          </c:cat>
          <c:val>
            <c:numRef>
              <c:f>Hoja1!$E$6:$E$24</c:f>
              <c:numCache/>
            </c:numRef>
          </c:val>
        </c:ser>
        <c:ser>
          <c:idx val="1"/>
          <c:order val="1"/>
          <c:tx>
            <c:strRef>
              <c:f>Hoja1!$F$5</c:f>
              <c:strCache>
                <c:ptCount val="1"/>
                <c:pt idx="0">
                  <c:v>51% - 90%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Hoja1!$A$6:$A$24</c:f>
              <c:strCache/>
            </c:strRef>
          </c:cat>
          <c:val>
            <c:numRef>
              <c:f>Hoja1!$F$6:$F$24</c:f>
              <c:numCache/>
            </c:numRef>
          </c:val>
        </c:ser>
        <c:ser>
          <c:idx val="2"/>
          <c:order val="2"/>
          <c:tx>
            <c:strRef>
              <c:f>Hoja1!$G$5</c:f>
              <c:strCache>
                <c:ptCount val="1"/>
                <c:pt idx="0">
                  <c:v>91% - 100%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Hoja1!$A$6:$A$24</c:f>
              <c:strCache/>
            </c:strRef>
          </c:cat>
          <c:val>
            <c:numRef>
              <c:f>Hoja1!$G$6:$G$24</c:f>
              <c:numCache/>
            </c:numRef>
          </c:val>
        </c:ser>
        <c:ser>
          <c:idx val="3"/>
          <c:order val="3"/>
          <c:tx>
            <c:strRef>
              <c:f>Hoja1!$H$5</c:f>
              <c:strCache>
                <c:ptCount val="1"/>
                <c:pt idx="0">
                  <c:v>&gt; 101%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Hoja1!$A$6:$A$24</c:f>
              <c:strCache/>
            </c:strRef>
          </c:cat>
          <c:val>
            <c:numRef>
              <c:f>Hoja1!$H$6:$H$24</c:f>
              <c:numCache/>
            </c:numRef>
          </c:val>
        </c:ser>
        <c:axId val="43045196"/>
        <c:axId val="43780253"/>
      </c:barChart>
      <c:catAx>
        <c:axId val="430451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80253"/>
        <c:crosses val="autoZero"/>
        <c:auto val="1"/>
        <c:lblOffset val="100"/>
        <c:tickLblSkip val="1"/>
        <c:noMultiLvlLbl val="0"/>
      </c:catAx>
      <c:valAx>
        <c:axId val="43780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45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25"/>
          <c:y val="0.4385"/>
          <c:w val="0.0725"/>
          <c:h val="0.2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 DE DESARROLLO "GOBIERNO EN LA CALLE"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RANKING EN CUMPLIMIENTO METAS FÍSICAS POR SECRETARIA. 2014
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75"/>
          <c:y val="0.297"/>
          <c:w val="0.9947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Hoja1!$I$5</c:f>
              <c:strCache>
                <c:ptCount val="1"/>
                <c:pt idx="0">
                  <c:v>AVANCE PROMEDIO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Hoja1!$A$6:$A$24</c:f>
              <c:strCache/>
            </c:strRef>
          </c:cat>
          <c:val>
            <c:numRef>
              <c:f>Hoja1!$I$6:$I$24</c:f>
              <c:numCache/>
            </c:numRef>
          </c:val>
        </c:ser>
        <c:axId val="45031690"/>
        <c:axId val="27197603"/>
      </c:barChart>
      <c:catAx>
        <c:axId val="4503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97603"/>
        <c:crosses val="autoZero"/>
        <c:auto val="1"/>
        <c:lblOffset val="100"/>
        <c:tickLblSkip val="1"/>
        <c:noMultiLvlLbl val="0"/>
      </c:catAx>
      <c:valAx>
        <c:axId val="27197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31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25</xdr:row>
      <xdr:rowOff>76200</xdr:rowOff>
    </xdr:from>
    <xdr:to>
      <xdr:col>8</xdr:col>
      <xdr:colOff>428625</xdr:colOff>
      <xdr:row>25</xdr:row>
      <xdr:rowOff>190500</xdr:rowOff>
    </xdr:to>
    <xdr:sp>
      <xdr:nvSpPr>
        <xdr:cNvPr id="1" name="1 Flecha abajo"/>
        <xdr:cNvSpPr>
          <a:spLocks/>
        </xdr:cNvSpPr>
      </xdr:nvSpPr>
      <xdr:spPr>
        <a:xfrm>
          <a:off x="9248775" y="5219700"/>
          <a:ext cx="142875" cy="114300"/>
        </a:xfrm>
        <a:prstGeom prst="downArrow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981075</xdr:colOff>
      <xdr:row>28</xdr:row>
      <xdr:rowOff>0</xdr:rowOff>
    </xdr:from>
    <xdr:to>
      <xdr:col>8</xdr:col>
      <xdr:colOff>400050</xdr:colOff>
      <xdr:row>51</xdr:row>
      <xdr:rowOff>76200</xdr:rowOff>
    </xdr:to>
    <xdr:graphicFrame>
      <xdr:nvGraphicFramePr>
        <xdr:cNvPr id="2" name="3 Gráfico"/>
        <xdr:cNvGraphicFramePr/>
      </xdr:nvGraphicFramePr>
      <xdr:xfrm>
        <a:off x="981075" y="5715000"/>
        <a:ext cx="838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4</xdr:row>
      <xdr:rowOff>238125</xdr:rowOff>
    </xdr:from>
    <xdr:to>
      <xdr:col>25</xdr:col>
      <xdr:colOff>609600</xdr:colOff>
      <xdr:row>24</xdr:row>
      <xdr:rowOff>0</xdr:rowOff>
    </xdr:to>
    <xdr:graphicFrame>
      <xdr:nvGraphicFramePr>
        <xdr:cNvPr id="3" name="5 Gráfico"/>
        <xdr:cNvGraphicFramePr/>
      </xdr:nvGraphicFramePr>
      <xdr:xfrm>
        <a:off x="11287125" y="1000125"/>
        <a:ext cx="112395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228600</xdr:colOff>
      <xdr:row>28</xdr:row>
      <xdr:rowOff>47625</xdr:rowOff>
    </xdr:from>
    <xdr:to>
      <xdr:col>21</xdr:col>
      <xdr:colOff>619125</xdr:colOff>
      <xdr:row>50</xdr:row>
      <xdr:rowOff>38100</xdr:rowOff>
    </xdr:to>
    <xdr:graphicFrame>
      <xdr:nvGraphicFramePr>
        <xdr:cNvPr id="4" name="6 Gráfico"/>
        <xdr:cNvGraphicFramePr/>
      </xdr:nvGraphicFramePr>
      <xdr:xfrm>
        <a:off x="11477625" y="5762625"/>
        <a:ext cx="801052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0" zoomScaleNormal="80" zoomScalePageLayoutView="0" workbookViewId="0" topLeftCell="A1">
      <selection activeCell="K26" sqref="K26"/>
    </sheetView>
  </sheetViews>
  <sheetFormatPr defaultColWidth="11.421875" defaultRowHeight="15"/>
  <cols>
    <col min="1" max="1" width="41.57421875" style="0" bestFit="1" customWidth="1"/>
    <col min="2" max="2" width="15.140625" style="0" customWidth="1"/>
    <col min="3" max="3" width="18.140625" style="11" customWidth="1"/>
    <col min="4" max="4" width="13.8515625" style="0" customWidth="1"/>
  </cols>
  <sheetData>
    <row r="1" spans="1:10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19" t="s">
        <v>28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45">
      <c r="A5" s="18" t="s">
        <v>2</v>
      </c>
      <c r="B5" s="18" t="s">
        <v>3</v>
      </c>
      <c r="C5" s="18" t="s">
        <v>4</v>
      </c>
      <c r="D5" s="18" t="s">
        <v>5</v>
      </c>
      <c r="E5" s="1" t="s">
        <v>29</v>
      </c>
      <c r="F5" s="2" t="s">
        <v>30</v>
      </c>
      <c r="G5" s="3" t="s">
        <v>31</v>
      </c>
      <c r="H5" s="4" t="s">
        <v>32</v>
      </c>
      <c r="I5" s="18" t="s">
        <v>6</v>
      </c>
      <c r="J5" s="18" t="s">
        <v>7</v>
      </c>
    </row>
    <row r="6" spans="1:10" s="9" customFormat="1" ht="15">
      <c r="A6" s="6" t="s">
        <v>16</v>
      </c>
      <c r="B6" s="7">
        <v>19</v>
      </c>
      <c r="C6" s="10">
        <v>17</v>
      </c>
      <c r="D6" s="7">
        <v>0</v>
      </c>
      <c r="E6" s="7">
        <v>0</v>
      </c>
      <c r="F6" s="7">
        <v>0</v>
      </c>
      <c r="G6" s="7">
        <v>7</v>
      </c>
      <c r="H6" s="7">
        <v>10</v>
      </c>
      <c r="I6" s="13">
        <f>1700/C6</f>
        <v>100</v>
      </c>
      <c r="J6" s="8">
        <v>1</v>
      </c>
    </row>
    <row r="7" spans="1:10" s="9" customFormat="1" ht="15">
      <c r="A7" s="6" t="s">
        <v>27</v>
      </c>
      <c r="B7" s="7">
        <v>20</v>
      </c>
      <c r="C7" s="10">
        <v>18</v>
      </c>
      <c r="D7" s="7">
        <v>0</v>
      </c>
      <c r="E7" s="7">
        <v>0</v>
      </c>
      <c r="F7" s="7">
        <v>0</v>
      </c>
      <c r="G7" s="7">
        <v>3</v>
      </c>
      <c r="H7" s="7">
        <v>15</v>
      </c>
      <c r="I7" s="13">
        <f>1800/C7</f>
        <v>100</v>
      </c>
      <c r="J7" s="8">
        <v>2</v>
      </c>
    </row>
    <row r="8" spans="1:10" s="9" customFormat="1" ht="15">
      <c r="A8" s="6" t="s">
        <v>11</v>
      </c>
      <c r="B8" s="7">
        <v>25</v>
      </c>
      <c r="C8" s="10">
        <v>24</v>
      </c>
      <c r="D8" s="7">
        <v>0</v>
      </c>
      <c r="E8" s="7">
        <v>0</v>
      </c>
      <c r="F8" s="7">
        <v>0</v>
      </c>
      <c r="G8" s="7">
        <v>9</v>
      </c>
      <c r="H8" s="7">
        <v>15</v>
      </c>
      <c r="I8" s="13">
        <v>100</v>
      </c>
      <c r="J8" s="8">
        <v>3</v>
      </c>
    </row>
    <row r="9" spans="1:10" s="9" customFormat="1" ht="15">
      <c r="A9" s="6" t="s">
        <v>25</v>
      </c>
      <c r="B9" s="7">
        <v>5</v>
      </c>
      <c r="C9" s="10">
        <v>5</v>
      </c>
      <c r="D9" s="7">
        <v>0</v>
      </c>
      <c r="E9" s="7">
        <v>0</v>
      </c>
      <c r="F9" s="7">
        <v>0</v>
      </c>
      <c r="G9" s="7">
        <v>2</v>
      </c>
      <c r="H9" s="7">
        <v>3</v>
      </c>
      <c r="I9" s="13">
        <f>500/C9</f>
        <v>100</v>
      </c>
      <c r="J9" s="8">
        <v>4</v>
      </c>
    </row>
    <row r="10" spans="1:10" s="9" customFormat="1" ht="15">
      <c r="A10" s="6" t="s">
        <v>20</v>
      </c>
      <c r="B10" s="7">
        <v>8</v>
      </c>
      <c r="C10" s="10">
        <v>8</v>
      </c>
      <c r="D10" s="7">
        <v>0</v>
      </c>
      <c r="E10" s="7">
        <v>0</v>
      </c>
      <c r="F10" s="7">
        <v>0</v>
      </c>
      <c r="G10" s="7">
        <v>5</v>
      </c>
      <c r="H10" s="7">
        <v>3</v>
      </c>
      <c r="I10" s="13">
        <f>800/C10</f>
        <v>100</v>
      </c>
      <c r="J10" s="8">
        <v>5</v>
      </c>
    </row>
    <row r="11" spans="1:10" s="9" customFormat="1" ht="15">
      <c r="A11" s="6" t="s">
        <v>8</v>
      </c>
      <c r="B11" s="7">
        <v>35</v>
      </c>
      <c r="C11" s="10">
        <v>34</v>
      </c>
      <c r="D11" s="7">
        <v>0</v>
      </c>
      <c r="E11" s="7">
        <v>0</v>
      </c>
      <c r="F11" s="7">
        <v>0</v>
      </c>
      <c r="G11" s="7">
        <v>11</v>
      </c>
      <c r="H11" s="7">
        <v>23</v>
      </c>
      <c r="I11" s="12">
        <f>+(1098+2300)/C11</f>
        <v>99.94117647058823</v>
      </c>
      <c r="J11" s="8">
        <v>6</v>
      </c>
    </row>
    <row r="12" spans="1:10" s="9" customFormat="1" ht="15">
      <c r="A12" s="6" t="s">
        <v>14</v>
      </c>
      <c r="B12" s="7">
        <v>13</v>
      </c>
      <c r="C12" s="10">
        <v>12</v>
      </c>
      <c r="D12" s="7">
        <v>0</v>
      </c>
      <c r="E12" s="7">
        <v>0</v>
      </c>
      <c r="F12" s="7">
        <v>0</v>
      </c>
      <c r="G12" s="7">
        <v>5</v>
      </c>
      <c r="H12" s="7">
        <v>7</v>
      </c>
      <c r="I12" s="12">
        <f>1195/C12</f>
        <v>99.58333333333333</v>
      </c>
      <c r="J12" s="8">
        <v>7</v>
      </c>
    </row>
    <row r="13" spans="1:10" s="9" customFormat="1" ht="15">
      <c r="A13" s="6" t="s">
        <v>10</v>
      </c>
      <c r="B13" s="7">
        <v>17</v>
      </c>
      <c r="C13" s="10">
        <v>16</v>
      </c>
      <c r="D13" s="7">
        <v>0</v>
      </c>
      <c r="E13" s="7">
        <v>0</v>
      </c>
      <c r="F13" s="7">
        <v>0</v>
      </c>
      <c r="G13" s="7">
        <v>6</v>
      </c>
      <c r="H13" s="7">
        <v>10</v>
      </c>
      <c r="I13" s="12">
        <f>1586/C13</f>
        <v>99.125</v>
      </c>
      <c r="J13" s="8">
        <v>8</v>
      </c>
    </row>
    <row r="14" spans="1:10" s="9" customFormat="1" ht="15">
      <c r="A14" s="6" t="s">
        <v>9</v>
      </c>
      <c r="B14" s="7">
        <v>10</v>
      </c>
      <c r="C14" s="10">
        <v>10</v>
      </c>
      <c r="D14" s="7">
        <v>0</v>
      </c>
      <c r="E14" s="7">
        <v>0</v>
      </c>
      <c r="F14" s="7">
        <v>0</v>
      </c>
      <c r="G14" s="7">
        <v>4</v>
      </c>
      <c r="H14" s="7">
        <v>6</v>
      </c>
      <c r="I14" s="12">
        <v>99.1</v>
      </c>
      <c r="J14" s="8">
        <v>9</v>
      </c>
    </row>
    <row r="15" spans="1:10" s="9" customFormat="1" ht="15">
      <c r="A15" s="6" t="s">
        <v>19</v>
      </c>
      <c r="B15" s="7">
        <v>14</v>
      </c>
      <c r="C15" s="10">
        <v>13</v>
      </c>
      <c r="D15" s="7">
        <v>0</v>
      </c>
      <c r="E15" s="7">
        <v>0</v>
      </c>
      <c r="F15" s="7">
        <v>0</v>
      </c>
      <c r="G15" s="7">
        <v>9</v>
      </c>
      <c r="H15" s="7">
        <v>4</v>
      </c>
      <c r="I15" s="12">
        <f>1287/C15</f>
        <v>99</v>
      </c>
      <c r="J15" s="8">
        <v>10</v>
      </c>
    </row>
    <row r="16" spans="1:10" s="9" customFormat="1" ht="15">
      <c r="A16" s="6" t="s">
        <v>12</v>
      </c>
      <c r="B16" s="7">
        <v>28</v>
      </c>
      <c r="C16" s="10">
        <v>25</v>
      </c>
      <c r="D16" s="7">
        <v>0</v>
      </c>
      <c r="E16" s="7">
        <v>0</v>
      </c>
      <c r="F16" s="7">
        <v>2</v>
      </c>
      <c r="G16" s="7">
        <v>9</v>
      </c>
      <c r="H16" s="7">
        <v>14</v>
      </c>
      <c r="I16" s="12">
        <f>2452/C16</f>
        <v>98.08</v>
      </c>
      <c r="J16" s="8">
        <v>11</v>
      </c>
    </row>
    <row r="17" spans="1:10" s="9" customFormat="1" ht="15">
      <c r="A17" s="6" t="s">
        <v>18</v>
      </c>
      <c r="B17" s="7">
        <v>27</v>
      </c>
      <c r="C17" s="10">
        <v>27</v>
      </c>
      <c r="D17" s="7">
        <v>0</v>
      </c>
      <c r="E17" s="7">
        <v>0</v>
      </c>
      <c r="F17" s="7">
        <v>2</v>
      </c>
      <c r="G17" s="7">
        <v>12</v>
      </c>
      <c r="H17" s="7">
        <v>13</v>
      </c>
      <c r="I17" s="12">
        <f>2629/C17</f>
        <v>97.37037037037037</v>
      </c>
      <c r="J17" s="8">
        <v>12</v>
      </c>
    </row>
    <row r="18" spans="1:10" s="9" customFormat="1" ht="15">
      <c r="A18" s="6" t="s">
        <v>15</v>
      </c>
      <c r="B18" s="7">
        <v>17</v>
      </c>
      <c r="C18" s="10">
        <v>13</v>
      </c>
      <c r="D18" s="7">
        <v>0</v>
      </c>
      <c r="E18" s="7">
        <v>0</v>
      </c>
      <c r="F18" s="7">
        <v>0</v>
      </c>
      <c r="G18" s="7">
        <v>11</v>
      </c>
      <c r="H18" s="7">
        <v>2</v>
      </c>
      <c r="I18" s="12">
        <f>1254/C18</f>
        <v>96.46153846153847</v>
      </c>
      <c r="J18" s="8">
        <v>13</v>
      </c>
    </row>
    <row r="19" spans="1:10" s="9" customFormat="1" ht="15">
      <c r="A19" s="6" t="s">
        <v>17</v>
      </c>
      <c r="B19" s="7">
        <v>43</v>
      </c>
      <c r="C19" s="10">
        <v>40</v>
      </c>
      <c r="D19" s="7">
        <v>0</v>
      </c>
      <c r="E19" s="7">
        <v>1</v>
      </c>
      <c r="F19" s="7">
        <v>5</v>
      </c>
      <c r="G19" s="7">
        <v>28</v>
      </c>
      <c r="H19" s="7">
        <v>6</v>
      </c>
      <c r="I19" s="12">
        <v>95.45</v>
      </c>
      <c r="J19" s="8">
        <v>14</v>
      </c>
    </row>
    <row r="20" spans="1:10" s="9" customFormat="1" ht="15">
      <c r="A20" s="6" t="s">
        <v>24</v>
      </c>
      <c r="B20" s="7">
        <v>9</v>
      </c>
      <c r="C20" s="10">
        <v>9</v>
      </c>
      <c r="D20" s="7">
        <v>0</v>
      </c>
      <c r="E20" s="7">
        <v>0</v>
      </c>
      <c r="F20" s="7">
        <v>1</v>
      </c>
      <c r="G20" s="7">
        <v>7</v>
      </c>
      <c r="H20" s="7">
        <v>1</v>
      </c>
      <c r="I20" s="12">
        <f>848/C20</f>
        <v>94.22222222222223</v>
      </c>
      <c r="J20" s="8">
        <v>15</v>
      </c>
    </row>
    <row r="21" spans="1:10" s="9" customFormat="1" ht="15">
      <c r="A21" s="6" t="s">
        <v>23</v>
      </c>
      <c r="B21" s="7">
        <v>33</v>
      </c>
      <c r="C21" s="10">
        <v>29</v>
      </c>
      <c r="D21" s="7">
        <v>0</v>
      </c>
      <c r="E21" s="7">
        <v>2</v>
      </c>
      <c r="F21" s="7">
        <v>6</v>
      </c>
      <c r="G21" s="7">
        <v>12</v>
      </c>
      <c r="H21" s="7">
        <v>9</v>
      </c>
      <c r="I21" s="12">
        <f>2557/C21</f>
        <v>88.17241379310344</v>
      </c>
      <c r="J21" s="8">
        <v>16</v>
      </c>
    </row>
    <row r="22" spans="1:10" s="9" customFormat="1" ht="15">
      <c r="A22" s="6" t="s">
        <v>13</v>
      </c>
      <c r="B22" s="7">
        <v>8</v>
      </c>
      <c r="C22" s="10">
        <v>8</v>
      </c>
      <c r="D22" s="7">
        <v>0</v>
      </c>
      <c r="E22" s="7">
        <v>0</v>
      </c>
      <c r="F22" s="7">
        <v>6</v>
      </c>
      <c r="G22" s="7">
        <v>1</v>
      </c>
      <c r="H22" s="7">
        <v>1</v>
      </c>
      <c r="I22" s="12">
        <f>675/C22</f>
        <v>84.375</v>
      </c>
      <c r="J22" s="8">
        <v>17</v>
      </c>
    </row>
    <row r="23" spans="1:10" s="9" customFormat="1" ht="15">
      <c r="A23" s="6" t="s">
        <v>21</v>
      </c>
      <c r="B23" s="7">
        <v>6</v>
      </c>
      <c r="C23" s="10">
        <v>6</v>
      </c>
      <c r="D23" s="7">
        <v>0</v>
      </c>
      <c r="E23" s="7">
        <v>1</v>
      </c>
      <c r="F23" s="7">
        <v>2</v>
      </c>
      <c r="G23" s="7">
        <v>0</v>
      </c>
      <c r="H23" s="7">
        <v>3</v>
      </c>
      <c r="I23" s="12">
        <f>450/C23</f>
        <v>75</v>
      </c>
      <c r="J23" s="8">
        <v>18</v>
      </c>
    </row>
    <row r="24" spans="1:10" s="9" customFormat="1" ht="15">
      <c r="A24" s="6" t="s">
        <v>22</v>
      </c>
      <c r="B24" s="7">
        <v>3</v>
      </c>
      <c r="C24" s="10">
        <v>3</v>
      </c>
      <c r="D24" s="7">
        <v>0</v>
      </c>
      <c r="E24" s="7">
        <v>1</v>
      </c>
      <c r="F24" s="7">
        <v>0</v>
      </c>
      <c r="G24" s="7">
        <v>0</v>
      </c>
      <c r="H24" s="7">
        <v>2</v>
      </c>
      <c r="I24" s="12">
        <f>203/C24</f>
        <v>67.66666666666667</v>
      </c>
      <c r="J24" s="8">
        <v>19</v>
      </c>
    </row>
    <row r="25" spans="2:10" s="16" customFormat="1" ht="15">
      <c r="B25" s="14"/>
      <c r="C25" s="14"/>
      <c r="D25" s="14"/>
      <c r="E25" s="14"/>
      <c r="F25" s="14"/>
      <c r="G25" s="14"/>
      <c r="H25" s="14"/>
      <c r="I25" s="15">
        <f>+SUM(I6:I24)/J24</f>
        <v>94.39724849041174</v>
      </c>
      <c r="J25" s="17"/>
    </row>
    <row r="26" s="16" customFormat="1" ht="15"/>
    <row r="27" ht="15">
      <c r="I27" s="5" t="s">
        <v>26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 ALONSO OSPINA RINCON</dc:creator>
  <cp:keywords/>
  <dc:description/>
  <cp:lastModifiedBy>Leandra Meza Uribe</cp:lastModifiedBy>
  <dcterms:created xsi:type="dcterms:W3CDTF">2014-12-11T16:20:29Z</dcterms:created>
  <dcterms:modified xsi:type="dcterms:W3CDTF">2015-01-30T15:46:07Z</dcterms:modified>
  <cp:category/>
  <cp:version/>
  <cp:contentType/>
  <cp:contentStatus/>
</cp:coreProperties>
</file>