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330" activeTab="3"/>
  </bookViews>
  <sheets>
    <sheet name="1_Avance_Metas_Producto 2017" sheetId="3" r:id="rId1"/>
    <sheet name="2_Avance_Programa 2017" sheetId="4" r:id="rId2"/>
    <sheet name="3_Avance_Eje_Dimen_PDM_2017" sheetId="5" r:id="rId3"/>
    <sheet name="4_RANKING_2017" sheetId="7" r:id="rId4"/>
    <sheet name="PROGRAMADO_METAS_PRODUCTO 2018" sheetId="2" r:id="rId5"/>
  </sheets>
  <externalReferences>
    <externalReference r:id="rId6"/>
  </externalReferences>
  <definedNames>
    <definedName name="_xlnm._FilterDatabase" localSheetId="0" hidden="1">'1_Avance_Metas_Producto 2017'!$A$7:$AO$478</definedName>
    <definedName name="_xlnm._FilterDatabase" localSheetId="1" hidden="1">'2_Avance_Programa 2017'!$A$7:$I$81</definedName>
    <definedName name="_xlnm._FilterDatabase" localSheetId="2" hidden="1">'3_Avance_Eje_Dimen_PDM_2017'!$A$7:$Q$33</definedName>
    <definedName name="_xlnm._FilterDatabase" localSheetId="4" hidden="1">'PROGRAMADO_METAS_PRODUCTO 2018'!$A$7:$V$479</definedName>
    <definedName name="_xlnm.Print_Area" localSheetId="0">'1_Avance_Metas_Producto 2017'!$A$1:$S$479</definedName>
    <definedName name="_xlnm.Print_Area" localSheetId="3">'4_RANKING_2017'!$A$1:$J$26</definedName>
    <definedName name="_xlnm.Print_Area" localSheetId="4">'PROGRAMADO_METAS_PRODUCTO 2018'!$A$1:$V$479</definedName>
    <definedName name="_xlnm.Print_Titles" localSheetId="0">'1_Avance_Metas_Producto 2017'!$C:$C,'1_Avance_Metas_Producto 2017'!$1:$7</definedName>
    <definedName name="_xlnm.Print_Titles" localSheetId="1">'2_Avance_Programa 2017'!$1:$7</definedName>
    <definedName name="_xlnm.Print_Titles" localSheetId="4">'PROGRAMADO_METAS_PRODUCTO 2018'!$C:$C,'PROGRAMADO_METAS_PRODUCTO 2018'!$1:$7</definedName>
  </definedNames>
  <calcPr calcId="145621"/>
</workbook>
</file>

<file path=xl/calcChain.xml><?xml version="1.0" encoding="utf-8"?>
<calcChain xmlns="http://schemas.openxmlformats.org/spreadsheetml/2006/main">
  <c r="G23" i="7" l="1"/>
  <c r="F23" i="7"/>
  <c r="E23" i="7"/>
  <c r="D23" i="7"/>
  <c r="C23" i="7"/>
  <c r="B23" i="7"/>
  <c r="B32" i="5"/>
  <c r="A32" i="5"/>
  <c r="B31" i="5"/>
  <c r="A31" i="5"/>
  <c r="B30" i="5"/>
  <c r="A30"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B14" i="5"/>
  <c r="A14" i="5"/>
  <c r="B13" i="5"/>
  <c r="A13" i="5"/>
  <c r="B12" i="5"/>
  <c r="A12" i="5"/>
  <c r="B11" i="5"/>
  <c r="A11" i="5"/>
  <c r="B10" i="5"/>
  <c r="A10" i="5"/>
  <c r="B9" i="5"/>
  <c r="A9" i="5"/>
  <c r="B8" i="5"/>
  <c r="A8" i="5"/>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S478" i="3"/>
  <c r="R478" i="3"/>
  <c r="Q478" i="3"/>
  <c r="P478" i="3"/>
  <c r="O478" i="3"/>
  <c r="N478" i="3"/>
  <c r="M478" i="3"/>
  <c r="L478" i="3"/>
  <c r="K478" i="3"/>
  <c r="J478" i="3"/>
  <c r="I478" i="3"/>
  <c r="H478" i="3"/>
  <c r="G478" i="3"/>
  <c r="F478" i="3"/>
  <c r="E478" i="3"/>
  <c r="D478" i="3"/>
  <c r="C478" i="3"/>
  <c r="B478" i="3"/>
  <c r="A478" i="3"/>
  <c r="S476" i="3"/>
  <c r="R476" i="3"/>
  <c r="Q476" i="3"/>
  <c r="P476" i="3"/>
  <c r="O476" i="3"/>
  <c r="N476" i="3"/>
  <c r="M476" i="3"/>
  <c r="L476" i="3"/>
  <c r="K476" i="3"/>
  <c r="J476" i="3"/>
  <c r="I476" i="3"/>
  <c r="H476" i="3"/>
  <c r="G476" i="3"/>
  <c r="F476" i="3"/>
  <c r="S475" i="3"/>
  <c r="R475" i="3"/>
  <c r="Q475" i="3"/>
  <c r="P475" i="3"/>
  <c r="O475" i="3"/>
  <c r="N475" i="3"/>
  <c r="M475" i="3"/>
  <c r="L475" i="3"/>
  <c r="K475" i="3"/>
  <c r="J475" i="3"/>
  <c r="I475" i="3"/>
  <c r="H475" i="3"/>
  <c r="G475" i="3"/>
  <c r="F475" i="3"/>
  <c r="E475" i="3"/>
  <c r="D475" i="3"/>
  <c r="S474" i="3"/>
  <c r="R474" i="3"/>
  <c r="Q474" i="3"/>
  <c r="P474" i="3"/>
  <c r="O474" i="3"/>
  <c r="N474" i="3"/>
  <c r="M474" i="3"/>
  <c r="L474" i="3"/>
  <c r="K474" i="3"/>
  <c r="J474" i="3"/>
  <c r="I474" i="3"/>
  <c r="H474" i="3"/>
  <c r="G474" i="3"/>
  <c r="F474" i="3"/>
  <c r="E474" i="3"/>
  <c r="D474" i="3"/>
  <c r="S473" i="3"/>
  <c r="R473" i="3"/>
  <c r="Q473" i="3"/>
  <c r="P473" i="3"/>
  <c r="O473" i="3"/>
  <c r="N473" i="3"/>
  <c r="M473" i="3"/>
  <c r="L473" i="3"/>
  <c r="K473" i="3"/>
  <c r="J473" i="3"/>
  <c r="I473" i="3"/>
  <c r="H473" i="3"/>
  <c r="G473" i="3"/>
  <c r="F473" i="3"/>
  <c r="S472" i="3"/>
  <c r="R472" i="3"/>
  <c r="Q472" i="3"/>
  <c r="P472" i="3"/>
  <c r="O472" i="3"/>
  <c r="N472" i="3"/>
  <c r="M472" i="3"/>
  <c r="L472" i="3"/>
  <c r="K472" i="3"/>
  <c r="J472" i="3"/>
  <c r="I472" i="3"/>
  <c r="H472" i="3"/>
  <c r="G472" i="3"/>
  <c r="F472" i="3"/>
  <c r="E472" i="3"/>
  <c r="D472" i="3"/>
  <c r="S471" i="3"/>
  <c r="R471" i="3"/>
  <c r="Q471" i="3"/>
  <c r="P471" i="3"/>
  <c r="O471" i="3"/>
  <c r="N471" i="3"/>
  <c r="M471" i="3"/>
  <c r="L471" i="3"/>
  <c r="K471" i="3"/>
  <c r="J471" i="3"/>
  <c r="I471" i="3"/>
  <c r="H471" i="3"/>
  <c r="G471" i="3"/>
  <c r="F471" i="3"/>
  <c r="E471" i="3"/>
  <c r="D471" i="3"/>
  <c r="S470" i="3"/>
  <c r="R470" i="3"/>
  <c r="Q470" i="3"/>
  <c r="P470" i="3"/>
  <c r="O470" i="3"/>
  <c r="N470" i="3"/>
  <c r="M470" i="3"/>
  <c r="L470" i="3"/>
  <c r="K470" i="3"/>
  <c r="J470" i="3"/>
  <c r="I470" i="3"/>
  <c r="H470" i="3"/>
  <c r="G470" i="3"/>
  <c r="F470" i="3"/>
  <c r="S469" i="3"/>
  <c r="R469" i="3"/>
  <c r="Q469" i="3"/>
  <c r="P469" i="3"/>
  <c r="O469" i="3"/>
  <c r="N469" i="3"/>
  <c r="M469" i="3"/>
  <c r="L469" i="3"/>
  <c r="K469" i="3"/>
  <c r="J469" i="3"/>
  <c r="I469" i="3"/>
  <c r="H469" i="3"/>
  <c r="G469" i="3"/>
  <c r="F469" i="3"/>
  <c r="S468" i="3"/>
  <c r="R468" i="3"/>
  <c r="Q468" i="3"/>
  <c r="P468" i="3"/>
  <c r="O468" i="3"/>
  <c r="N468" i="3"/>
  <c r="M468" i="3"/>
  <c r="L468" i="3"/>
  <c r="K468" i="3"/>
  <c r="J468" i="3"/>
  <c r="I468" i="3"/>
  <c r="H468" i="3"/>
  <c r="G468" i="3"/>
  <c r="F468" i="3"/>
  <c r="S467" i="3"/>
  <c r="R467" i="3"/>
  <c r="Q467" i="3"/>
  <c r="P467" i="3"/>
  <c r="O467" i="3"/>
  <c r="N467" i="3"/>
  <c r="M467" i="3"/>
  <c r="L467" i="3"/>
  <c r="K467" i="3"/>
  <c r="J467" i="3"/>
  <c r="I467" i="3"/>
  <c r="H467" i="3"/>
  <c r="G467" i="3"/>
  <c r="F467" i="3"/>
  <c r="E467" i="3"/>
  <c r="D467" i="3"/>
  <c r="C467" i="3"/>
  <c r="B467" i="3"/>
  <c r="A467" i="3"/>
  <c r="S465" i="3"/>
  <c r="R465" i="3"/>
  <c r="Q465" i="3"/>
  <c r="P465" i="3"/>
  <c r="O465" i="3"/>
  <c r="N465" i="3"/>
  <c r="M465" i="3"/>
  <c r="L465" i="3"/>
  <c r="K465" i="3"/>
  <c r="J465" i="3"/>
  <c r="I465" i="3"/>
  <c r="H465" i="3"/>
  <c r="G465" i="3"/>
  <c r="F465" i="3"/>
  <c r="S464" i="3"/>
  <c r="R464" i="3"/>
  <c r="Q464" i="3"/>
  <c r="P464" i="3"/>
  <c r="O464" i="3"/>
  <c r="N464" i="3"/>
  <c r="M464" i="3"/>
  <c r="L464" i="3"/>
  <c r="K464" i="3"/>
  <c r="J464" i="3"/>
  <c r="I464" i="3"/>
  <c r="H464" i="3"/>
  <c r="G464" i="3"/>
  <c r="F464" i="3"/>
  <c r="S463" i="3"/>
  <c r="R463" i="3"/>
  <c r="Q463" i="3"/>
  <c r="P463" i="3"/>
  <c r="O463" i="3"/>
  <c r="N463" i="3"/>
  <c r="M463" i="3"/>
  <c r="L463" i="3"/>
  <c r="K463" i="3"/>
  <c r="J463" i="3"/>
  <c r="I463" i="3"/>
  <c r="H463" i="3"/>
  <c r="G463" i="3"/>
  <c r="F463" i="3"/>
  <c r="S462" i="3"/>
  <c r="R462" i="3"/>
  <c r="Q462" i="3"/>
  <c r="P462" i="3"/>
  <c r="O462" i="3"/>
  <c r="N462" i="3"/>
  <c r="M462" i="3"/>
  <c r="L462" i="3"/>
  <c r="K462" i="3"/>
  <c r="J462" i="3"/>
  <c r="I462" i="3"/>
  <c r="H462" i="3"/>
  <c r="G462" i="3"/>
  <c r="F462" i="3"/>
  <c r="S461" i="3"/>
  <c r="R461" i="3"/>
  <c r="Q461" i="3"/>
  <c r="P461" i="3"/>
  <c r="O461" i="3"/>
  <c r="N461" i="3"/>
  <c r="M461" i="3"/>
  <c r="L461" i="3"/>
  <c r="K461" i="3"/>
  <c r="J461" i="3"/>
  <c r="I461" i="3"/>
  <c r="H461" i="3"/>
  <c r="G461" i="3"/>
  <c r="F461" i="3"/>
  <c r="S460" i="3"/>
  <c r="R460" i="3"/>
  <c r="Q460" i="3"/>
  <c r="P460" i="3"/>
  <c r="O460" i="3"/>
  <c r="N460" i="3"/>
  <c r="M460" i="3"/>
  <c r="L460" i="3"/>
  <c r="K460" i="3"/>
  <c r="J460" i="3"/>
  <c r="I460" i="3"/>
  <c r="H460" i="3"/>
  <c r="G460" i="3"/>
  <c r="F460" i="3"/>
  <c r="S459" i="3"/>
  <c r="R459" i="3"/>
  <c r="Q459" i="3"/>
  <c r="P459" i="3"/>
  <c r="O459" i="3"/>
  <c r="N459" i="3"/>
  <c r="M459" i="3"/>
  <c r="L459" i="3"/>
  <c r="K459" i="3"/>
  <c r="J459" i="3"/>
  <c r="I459" i="3"/>
  <c r="H459" i="3"/>
  <c r="G459" i="3"/>
  <c r="F459" i="3"/>
  <c r="S458" i="3"/>
  <c r="R458" i="3"/>
  <c r="Q458" i="3"/>
  <c r="P458" i="3"/>
  <c r="O458" i="3"/>
  <c r="N458" i="3"/>
  <c r="M458" i="3"/>
  <c r="L458" i="3"/>
  <c r="K458" i="3"/>
  <c r="J458" i="3"/>
  <c r="I458" i="3"/>
  <c r="H458" i="3"/>
  <c r="G458" i="3"/>
  <c r="F458" i="3"/>
  <c r="S457" i="3"/>
  <c r="R457" i="3"/>
  <c r="Q457" i="3"/>
  <c r="P457" i="3"/>
  <c r="O457" i="3"/>
  <c r="N457" i="3"/>
  <c r="M457" i="3"/>
  <c r="L457" i="3"/>
  <c r="K457" i="3"/>
  <c r="J457" i="3"/>
  <c r="I457" i="3"/>
  <c r="H457" i="3"/>
  <c r="G457" i="3"/>
  <c r="F457" i="3"/>
  <c r="S456" i="3"/>
  <c r="R456" i="3"/>
  <c r="Q456" i="3"/>
  <c r="P456" i="3"/>
  <c r="O456" i="3"/>
  <c r="N456" i="3"/>
  <c r="M456" i="3"/>
  <c r="L456" i="3"/>
  <c r="K456" i="3"/>
  <c r="J456" i="3"/>
  <c r="I456" i="3"/>
  <c r="H456" i="3"/>
  <c r="G456" i="3"/>
  <c r="F456" i="3"/>
  <c r="S455" i="3"/>
  <c r="R455" i="3"/>
  <c r="Q455" i="3"/>
  <c r="P455" i="3"/>
  <c r="O455" i="3"/>
  <c r="N455" i="3"/>
  <c r="M455" i="3"/>
  <c r="L455" i="3"/>
  <c r="K455" i="3"/>
  <c r="J455" i="3"/>
  <c r="I455" i="3"/>
  <c r="H455" i="3"/>
  <c r="G455" i="3"/>
  <c r="F455" i="3"/>
  <c r="S454" i="3"/>
  <c r="R454" i="3"/>
  <c r="Q454" i="3"/>
  <c r="P454" i="3"/>
  <c r="O454" i="3"/>
  <c r="N454" i="3"/>
  <c r="M454" i="3"/>
  <c r="L454" i="3"/>
  <c r="K454" i="3"/>
  <c r="J454" i="3"/>
  <c r="I454" i="3"/>
  <c r="H454" i="3"/>
  <c r="G454" i="3"/>
  <c r="F454" i="3"/>
  <c r="S453" i="3"/>
  <c r="R453" i="3"/>
  <c r="Q453" i="3"/>
  <c r="P453" i="3"/>
  <c r="O453" i="3"/>
  <c r="N453" i="3"/>
  <c r="M453" i="3"/>
  <c r="L453" i="3"/>
  <c r="K453" i="3"/>
  <c r="J453" i="3"/>
  <c r="I453" i="3"/>
  <c r="H453" i="3"/>
  <c r="G453" i="3"/>
  <c r="F453" i="3"/>
  <c r="E453" i="3"/>
  <c r="D453" i="3"/>
  <c r="C453" i="3"/>
  <c r="B453" i="3"/>
  <c r="A453" i="3"/>
  <c r="S451" i="3"/>
  <c r="R451" i="3"/>
  <c r="Q451" i="3"/>
  <c r="P451" i="3"/>
  <c r="O451" i="3"/>
  <c r="N451" i="3"/>
  <c r="M451" i="3"/>
  <c r="L451" i="3"/>
  <c r="K451" i="3"/>
  <c r="J451" i="3"/>
  <c r="I451" i="3"/>
  <c r="H451" i="3"/>
  <c r="G451" i="3"/>
  <c r="F451" i="3"/>
  <c r="S450" i="3"/>
  <c r="R450" i="3"/>
  <c r="Q450" i="3"/>
  <c r="P450" i="3"/>
  <c r="O450" i="3"/>
  <c r="N450" i="3"/>
  <c r="M450" i="3"/>
  <c r="L450" i="3"/>
  <c r="K450" i="3"/>
  <c r="J450" i="3"/>
  <c r="I450" i="3"/>
  <c r="H450" i="3"/>
  <c r="G450" i="3"/>
  <c r="F450" i="3"/>
  <c r="E450" i="3"/>
  <c r="D450" i="3"/>
  <c r="S449" i="3"/>
  <c r="R449" i="3"/>
  <c r="Q449" i="3"/>
  <c r="P449" i="3"/>
  <c r="O449" i="3"/>
  <c r="N449" i="3"/>
  <c r="M449" i="3"/>
  <c r="L449" i="3"/>
  <c r="K449" i="3"/>
  <c r="J449" i="3"/>
  <c r="I449" i="3"/>
  <c r="G449" i="3"/>
  <c r="F449" i="3"/>
  <c r="E449" i="3"/>
  <c r="D449" i="3"/>
  <c r="S448" i="3"/>
  <c r="R448" i="3"/>
  <c r="Q448" i="3"/>
  <c r="P448" i="3"/>
  <c r="O448" i="3"/>
  <c r="N448" i="3"/>
  <c r="M448" i="3"/>
  <c r="L448" i="3"/>
  <c r="K448" i="3"/>
  <c r="J448" i="3"/>
  <c r="I448" i="3"/>
  <c r="H448" i="3"/>
  <c r="G448" i="3"/>
  <c r="F448" i="3"/>
  <c r="S447" i="3"/>
  <c r="R447" i="3"/>
  <c r="Q447" i="3"/>
  <c r="P447" i="3"/>
  <c r="O447" i="3"/>
  <c r="N447" i="3"/>
  <c r="M447" i="3"/>
  <c r="L447" i="3"/>
  <c r="K447" i="3"/>
  <c r="J447" i="3"/>
  <c r="I447" i="3"/>
  <c r="H447" i="3"/>
  <c r="G447" i="3"/>
  <c r="F447" i="3"/>
  <c r="S446" i="3"/>
  <c r="R446" i="3"/>
  <c r="Q446" i="3"/>
  <c r="P446" i="3"/>
  <c r="O446" i="3"/>
  <c r="N446" i="3"/>
  <c r="M446" i="3"/>
  <c r="L446" i="3"/>
  <c r="K446" i="3"/>
  <c r="J446" i="3"/>
  <c r="I446" i="3"/>
  <c r="H446" i="3"/>
  <c r="G446" i="3"/>
  <c r="F446" i="3"/>
  <c r="S445" i="3"/>
  <c r="R445" i="3"/>
  <c r="Q445" i="3"/>
  <c r="P445" i="3"/>
  <c r="O445" i="3"/>
  <c r="N445" i="3"/>
  <c r="M445" i="3"/>
  <c r="L445" i="3"/>
  <c r="K445" i="3"/>
  <c r="J445" i="3"/>
  <c r="I445" i="3"/>
  <c r="H445" i="3"/>
  <c r="G445" i="3"/>
  <c r="F445" i="3"/>
  <c r="S444" i="3"/>
  <c r="R444" i="3"/>
  <c r="Q444" i="3"/>
  <c r="P444" i="3"/>
  <c r="O444" i="3"/>
  <c r="N444" i="3"/>
  <c r="M444" i="3"/>
  <c r="L444" i="3"/>
  <c r="K444" i="3"/>
  <c r="J444" i="3"/>
  <c r="I444" i="3"/>
  <c r="H444" i="3"/>
  <c r="G444" i="3"/>
  <c r="F444" i="3"/>
  <c r="E444" i="3"/>
  <c r="D444" i="3"/>
  <c r="S443" i="3"/>
  <c r="R443" i="3"/>
  <c r="Q443" i="3"/>
  <c r="P443" i="3"/>
  <c r="O443" i="3"/>
  <c r="N443" i="3"/>
  <c r="M443" i="3"/>
  <c r="L443" i="3"/>
  <c r="K443" i="3"/>
  <c r="J443" i="3"/>
  <c r="I443" i="3"/>
  <c r="H443" i="3"/>
  <c r="G443" i="3"/>
  <c r="F443" i="3"/>
  <c r="S442" i="3"/>
  <c r="R442" i="3"/>
  <c r="Q442" i="3"/>
  <c r="P442" i="3"/>
  <c r="O442" i="3"/>
  <c r="N442" i="3"/>
  <c r="M442" i="3"/>
  <c r="L442" i="3"/>
  <c r="K442" i="3"/>
  <c r="J442" i="3"/>
  <c r="I442" i="3"/>
  <c r="H442" i="3"/>
  <c r="G442" i="3"/>
  <c r="F442" i="3"/>
  <c r="E442" i="3"/>
  <c r="D442" i="3"/>
  <c r="S441" i="3"/>
  <c r="R441" i="3"/>
  <c r="Q441" i="3"/>
  <c r="P441" i="3"/>
  <c r="O441" i="3"/>
  <c r="N441" i="3"/>
  <c r="M441" i="3"/>
  <c r="L441" i="3"/>
  <c r="K441" i="3"/>
  <c r="J441" i="3"/>
  <c r="I441" i="3"/>
  <c r="H441" i="3"/>
  <c r="G441" i="3"/>
  <c r="F441" i="3"/>
  <c r="S440" i="3"/>
  <c r="R440" i="3"/>
  <c r="Q440" i="3"/>
  <c r="P440" i="3"/>
  <c r="O440" i="3"/>
  <c r="N440" i="3"/>
  <c r="M440" i="3"/>
  <c r="L440" i="3"/>
  <c r="K440" i="3"/>
  <c r="J440" i="3"/>
  <c r="I440" i="3"/>
  <c r="H440" i="3"/>
  <c r="G440" i="3"/>
  <c r="F440" i="3"/>
  <c r="S439" i="3"/>
  <c r="R439" i="3"/>
  <c r="Q439" i="3"/>
  <c r="P439" i="3"/>
  <c r="O439" i="3"/>
  <c r="N439" i="3"/>
  <c r="M439" i="3"/>
  <c r="L439" i="3"/>
  <c r="K439" i="3"/>
  <c r="J439" i="3"/>
  <c r="I439" i="3"/>
  <c r="H439" i="3"/>
  <c r="G439" i="3"/>
  <c r="F439" i="3"/>
  <c r="S438" i="3"/>
  <c r="R438" i="3"/>
  <c r="Q438" i="3"/>
  <c r="P438" i="3"/>
  <c r="O438" i="3"/>
  <c r="N438" i="3"/>
  <c r="M438" i="3"/>
  <c r="L438" i="3"/>
  <c r="K438" i="3"/>
  <c r="J438" i="3"/>
  <c r="I438" i="3"/>
  <c r="H438" i="3"/>
  <c r="G438" i="3"/>
  <c r="F438" i="3"/>
  <c r="E438" i="3"/>
  <c r="D438" i="3"/>
  <c r="C438" i="3"/>
  <c r="B438" i="3"/>
  <c r="A438" i="3"/>
  <c r="S437" i="3"/>
  <c r="N437" i="3"/>
  <c r="M437" i="3"/>
  <c r="L437" i="3"/>
  <c r="K437" i="3"/>
  <c r="J437" i="3"/>
  <c r="I437" i="3"/>
  <c r="H437" i="3"/>
  <c r="G437" i="3"/>
  <c r="F437" i="3"/>
  <c r="E437" i="3"/>
  <c r="D437" i="3"/>
  <c r="S436" i="3"/>
  <c r="R436" i="3"/>
  <c r="Q436" i="3"/>
  <c r="P436" i="3"/>
  <c r="O436" i="3"/>
  <c r="N436" i="3"/>
  <c r="M436" i="3"/>
  <c r="L436" i="3"/>
  <c r="K436" i="3"/>
  <c r="J436" i="3"/>
  <c r="I436" i="3"/>
  <c r="H436" i="3"/>
  <c r="G436" i="3"/>
  <c r="F436" i="3"/>
  <c r="E436" i="3"/>
  <c r="D436" i="3"/>
  <c r="S435" i="3"/>
  <c r="R435" i="3"/>
  <c r="Q435" i="3"/>
  <c r="P435" i="3"/>
  <c r="O435" i="3"/>
  <c r="N435" i="3"/>
  <c r="M435" i="3"/>
  <c r="L435" i="3"/>
  <c r="K435" i="3"/>
  <c r="J435" i="3"/>
  <c r="H435" i="3"/>
  <c r="G435" i="3"/>
  <c r="F435" i="3"/>
  <c r="E435" i="3"/>
  <c r="D435" i="3"/>
  <c r="S434" i="3"/>
  <c r="R434" i="3"/>
  <c r="Q434" i="3"/>
  <c r="P434" i="3"/>
  <c r="O434" i="3"/>
  <c r="N434" i="3"/>
  <c r="M434" i="3"/>
  <c r="L434" i="3"/>
  <c r="K434" i="3"/>
  <c r="J434" i="3"/>
  <c r="I434" i="3"/>
  <c r="H434" i="3"/>
  <c r="G434" i="3"/>
  <c r="F434" i="3"/>
  <c r="S433" i="3"/>
  <c r="R433" i="3"/>
  <c r="Q433" i="3"/>
  <c r="P433" i="3"/>
  <c r="O433" i="3"/>
  <c r="N433" i="3"/>
  <c r="M433" i="3"/>
  <c r="L433" i="3"/>
  <c r="K433" i="3"/>
  <c r="J433" i="3"/>
  <c r="I433" i="3"/>
  <c r="H433" i="3"/>
  <c r="G433" i="3"/>
  <c r="F433" i="3"/>
  <c r="E433" i="3"/>
  <c r="D433" i="3"/>
  <c r="C433" i="3"/>
  <c r="B433" i="3"/>
  <c r="A433" i="3"/>
  <c r="S431" i="3"/>
  <c r="R431" i="3"/>
  <c r="Q431" i="3"/>
  <c r="P431" i="3"/>
  <c r="O431" i="3"/>
  <c r="N431" i="3"/>
  <c r="M431" i="3"/>
  <c r="L431" i="3"/>
  <c r="K431" i="3"/>
  <c r="J431" i="3"/>
  <c r="I431" i="3"/>
  <c r="H431" i="3"/>
  <c r="G431" i="3"/>
  <c r="F431" i="3"/>
  <c r="E431" i="3"/>
  <c r="D431" i="3"/>
  <c r="S430" i="3"/>
  <c r="R430" i="3"/>
  <c r="Q430" i="3"/>
  <c r="P430" i="3"/>
  <c r="O430" i="3"/>
  <c r="N430" i="3"/>
  <c r="M430" i="3"/>
  <c r="L430" i="3"/>
  <c r="K430" i="3"/>
  <c r="J430" i="3"/>
  <c r="I430" i="3"/>
  <c r="H430" i="3"/>
  <c r="G430" i="3"/>
  <c r="F430" i="3"/>
  <c r="S429" i="3"/>
  <c r="R429" i="3"/>
  <c r="Q429" i="3"/>
  <c r="P429" i="3"/>
  <c r="O429" i="3"/>
  <c r="N429" i="3"/>
  <c r="M429" i="3"/>
  <c r="L429" i="3"/>
  <c r="K429" i="3"/>
  <c r="J429" i="3"/>
  <c r="I429" i="3"/>
  <c r="H429" i="3"/>
  <c r="G429" i="3"/>
  <c r="F429" i="3"/>
  <c r="S428" i="3"/>
  <c r="R428" i="3"/>
  <c r="Q428" i="3"/>
  <c r="P428" i="3"/>
  <c r="O428" i="3"/>
  <c r="N428" i="3"/>
  <c r="M428" i="3"/>
  <c r="L428" i="3"/>
  <c r="K428" i="3"/>
  <c r="J428" i="3"/>
  <c r="I428" i="3"/>
  <c r="H428" i="3"/>
  <c r="G428" i="3"/>
  <c r="F428" i="3"/>
  <c r="S427" i="3"/>
  <c r="R427" i="3"/>
  <c r="Q427" i="3"/>
  <c r="P427" i="3"/>
  <c r="O427" i="3"/>
  <c r="N427" i="3"/>
  <c r="M427" i="3"/>
  <c r="L427" i="3"/>
  <c r="K427" i="3"/>
  <c r="J427" i="3"/>
  <c r="I427" i="3"/>
  <c r="H427" i="3"/>
  <c r="G427" i="3"/>
  <c r="F427" i="3"/>
  <c r="S426" i="3"/>
  <c r="R426" i="3"/>
  <c r="Q426" i="3"/>
  <c r="P426" i="3"/>
  <c r="O426" i="3"/>
  <c r="N426" i="3"/>
  <c r="M426" i="3"/>
  <c r="L426" i="3"/>
  <c r="K426" i="3"/>
  <c r="J426" i="3"/>
  <c r="I426" i="3"/>
  <c r="H426" i="3"/>
  <c r="G426" i="3"/>
  <c r="F426" i="3"/>
  <c r="S425" i="3"/>
  <c r="R425" i="3"/>
  <c r="Q425" i="3"/>
  <c r="P425" i="3"/>
  <c r="O425" i="3"/>
  <c r="N425" i="3"/>
  <c r="M425" i="3"/>
  <c r="L425" i="3"/>
  <c r="K425" i="3"/>
  <c r="J425" i="3"/>
  <c r="I425" i="3"/>
  <c r="H425" i="3"/>
  <c r="G425" i="3"/>
  <c r="F425" i="3"/>
  <c r="E425" i="3"/>
  <c r="D425" i="3"/>
  <c r="S424" i="3"/>
  <c r="R424" i="3"/>
  <c r="Q424" i="3"/>
  <c r="P424" i="3"/>
  <c r="O424" i="3"/>
  <c r="N424" i="3"/>
  <c r="M424" i="3"/>
  <c r="L424" i="3"/>
  <c r="K424" i="3"/>
  <c r="J424" i="3"/>
  <c r="I424" i="3"/>
  <c r="H424" i="3"/>
  <c r="G424" i="3"/>
  <c r="F424" i="3"/>
  <c r="S423" i="3"/>
  <c r="R423" i="3"/>
  <c r="Q423" i="3"/>
  <c r="P423" i="3"/>
  <c r="O423" i="3"/>
  <c r="N423" i="3"/>
  <c r="M423" i="3"/>
  <c r="L423" i="3"/>
  <c r="K423" i="3"/>
  <c r="J423" i="3"/>
  <c r="I423" i="3"/>
  <c r="H423" i="3"/>
  <c r="G423" i="3"/>
  <c r="F423" i="3"/>
  <c r="S422" i="3"/>
  <c r="R422" i="3"/>
  <c r="Q422" i="3"/>
  <c r="P422" i="3"/>
  <c r="O422" i="3"/>
  <c r="N422" i="3"/>
  <c r="M422" i="3"/>
  <c r="L422" i="3"/>
  <c r="K422" i="3"/>
  <c r="J422" i="3"/>
  <c r="I422" i="3"/>
  <c r="H422" i="3"/>
  <c r="G422" i="3"/>
  <c r="F422" i="3"/>
  <c r="S421" i="3"/>
  <c r="N421" i="3"/>
  <c r="M421" i="3"/>
  <c r="L421" i="3"/>
  <c r="K421" i="3"/>
  <c r="J421" i="3"/>
  <c r="I421" i="3"/>
  <c r="H421" i="3"/>
  <c r="G421" i="3"/>
  <c r="F421" i="3"/>
  <c r="S420" i="3"/>
  <c r="R420" i="3"/>
  <c r="Q420" i="3"/>
  <c r="P420" i="3"/>
  <c r="O420" i="3"/>
  <c r="N420" i="3"/>
  <c r="M420" i="3"/>
  <c r="L420" i="3"/>
  <c r="K420" i="3"/>
  <c r="J420" i="3"/>
  <c r="I420" i="3"/>
  <c r="H420" i="3"/>
  <c r="G420" i="3"/>
  <c r="F420" i="3"/>
  <c r="S419" i="3"/>
  <c r="R419" i="3"/>
  <c r="Q419" i="3"/>
  <c r="P419" i="3"/>
  <c r="O419" i="3"/>
  <c r="N419" i="3"/>
  <c r="M419" i="3"/>
  <c r="L419" i="3"/>
  <c r="K419" i="3"/>
  <c r="J419" i="3"/>
  <c r="I419" i="3"/>
  <c r="H419" i="3"/>
  <c r="G419" i="3"/>
  <c r="F419" i="3"/>
  <c r="E419" i="3"/>
  <c r="D419" i="3"/>
  <c r="S418" i="3"/>
  <c r="R418" i="3"/>
  <c r="Q418" i="3"/>
  <c r="P418" i="3"/>
  <c r="O418" i="3"/>
  <c r="N418" i="3"/>
  <c r="M418" i="3"/>
  <c r="L418" i="3"/>
  <c r="K418" i="3"/>
  <c r="J418" i="3"/>
  <c r="I418" i="3"/>
  <c r="H418" i="3"/>
  <c r="G418" i="3"/>
  <c r="F418" i="3"/>
  <c r="S417" i="3"/>
  <c r="R417" i="3"/>
  <c r="Q417" i="3"/>
  <c r="P417" i="3"/>
  <c r="O417" i="3"/>
  <c r="N417" i="3"/>
  <c r="M417" i="3"/>
  <c r="L417" i="3"/>
  <c r="K417" i="3"/>
  <c r="J417" i="3"/>
  <c r="I417" i="3"/>
  <c r="H417" i="3"/>
  <c r="G417" i="3"/>
  <c r="F417" i="3"/>
  <c r="S416" i="3"/>
  <c r="R416" i="3"/>
  <c r="Q416" i="3"/>
  <c r="P416" i="3"/>
  <c r="O416" i="3"/>
  <c r="N416" i="3"/>
  <c r="M416" i="3"/>
  <c r="L416" i="3"/>
  <c r="K416" i="3"/>
  <c r="J416" i="3"/>
  <c r="I416" i="3"/>
  <c r="H416" i="3"/>
  <c r="G416" i="3"/>
  <c r="F416" i="3"/>
  <c r="S415" i="3"/>
  <c r="R415" i="3"/>
  <c r="Q415" i="3"/>
  <c r="P415" i="3"/>
  <c r="O415" i="3"/>
  <c r="N415" i="3"/>
  <c r="M415" i="3"/>
  <c r="L415" i="3"/>
  <c r="K415" i="3"/>
  <c r="J415" i="3"/>
  <c r="I415" i="3"/>
  <c r="H415" i="3"/>
  <c r="G415" i="3"/>
  <c r="F415" i="3"/>
  <c r="S414" i="3"/>
  <c r="R414" i="3"/>
  <c r="Q414" i="3"/>
  <c r="P414" i="3"/>
  <c r="O414" i="3"/>
  <c r="N414" i="3"/>
  <c r="M414" i="3"/>
  <c r="L414" i="3"/>
  <c r="K414" i="3"/>
  <c r="J414" i="3"/>
  <c r="I414" i="3"/>
  <c r="H414" i="3"/>
  <c r="G414" i="3"/>
  <c r="F414" i="3"/>
  <c r="S413" i="3"/>
  <c r="R413" i="3"/>
  <c r="Q413" i="3"/>
  <c r="P413" i="3"/>
  <c r="O413" i="3"/>
  <c r="N413" i="3"/>
  <c r="M413" i="3"/>
  <c r="L413" i="3"/>
  <c r="K413" i="3"/>
  <c r="J413" i="3"/>
  <c r="I413" i="3"/>
  <c r="H413" i="3"/>
  <c r="G413" i="3"/>
  <c r="F413" i="3"/>
  <c r="S412" i="3"/>
  <c r="R412" i="3"/>
  <c r="Q412" i="3"/>
  <c r="P412" i="3"/>
  <c r="O412" i="3"/>
  <c r="N412" i="3"/>
  <c r="M412" i="3"/>
  <c r="L412" i="3"/>
  <c r="K412" i="3"/>
  <c r="J412" i="3"/>
  <c r="I412" i="3"/>
  <c r="H412" i="3"/>
  <c r="G412" i="3"/>
  <c r="F412" i="3"/>
  <c r="E412" i="3"/>
  <c r="D412" i="3"/>
  <c r="S411" i="3"/>
  <c r="R411" i="3"/>
  <c r="Q411" i="3"/>
  <c r="P411" i="3"/>
  <c r="O411" i="3"/>
  <c r="N411" i="3"/>
  <c r="M411" i="3"/>
  <c r="L411" i="3"/>
  <c r="K411" i="3"/>
  <c r="J411" i="3"/>
  <c r="I411" i="3"/>
  <c r="H411" i="3"/>
  <c r="G411" i="3"/>
  <c r="F411" i="3"/>
  <c r="S410" i="3"/>
  <c r="R410" i="3"/>
  <c r="Q410" i="3"/>
  <c r="P410" i="3"/>
  <c r="O410" i="3"/>
  <c r="N410" i="3"/>
  <c r="M410" i="3"/>
  <c r="L410" i="3"/>
  <c r="K410" i="3"/>
  <c r="J410" i="3"/>
  <c r="I410" i="3"/>
  <c r="H410" i="3"/>
  <c r="G410" i="3"/>
  <c r="F410" i="3"/>
  <c r="S409" i="3"/>
  <c r="R409" i="3"/>
  <c r="Q409" i="3"/>
  <c r="P409" i="3"/>
  <c r="O409" i="3"/>
  <c r="N409" i="3"/>
  <c r="M409" i="3"/>
  <c r="L409" i="3"/>
  <c r="K409" i="3"/>
  <c r="J409" i="3"/>
  <c r="I409" i="3"/>
  <c r="H409" i="3"/>
  <c r="G409" i="3"/>
  <c r="F409" i="3"/>
  <c r="S408" i="3"/>
  <c r="R408" i="3"/>
  <c r="Q408" i="3"/>
  <c r="P408" i="3"/>
  <c r="O408" i="3"/>
  <c r="N408" i="3"/>
  <c r="M408" i="3"/>
  <c r="L408" i="3"/>
  <c r="K408" i="3"/>
  <c r="J408" i="3"/>
  <c r="I408" i="3"/>
  <c r="H408" i="3"/>
  <c r="G408" i="3"/>
  <c r="F408" i="3"/>
  <c r="E408" i="3"/>
  <c r="D408" i="3"/>
  <c r="S407" i="3"/>
  <c r="R407" i="3"/>
  <c r="Q407" i="3"/>
  <c r="P407" i="3"/>
  <c r="O407" i="3"/>
  <c r="N407" i="3"/>
  <c r="M407" i="3"/>
  <c r="L407" i="3"/>
  <c r="K407" i="3"/>
  <c r="J407" i="3"/>
  <c r="I407" i="3"/>
  <c r="H407" i="3"/>
  <c r="G407" i="3"/>
  <c r="F407" i="3"/>
  <c r="S406" i="3"/>
  <c r="R406" i="3"/>
  <c r="Q406" i="3"/>
  <c r="P406" i="3"/>
  <c r="O406" i="3"/>
  <c r="N406" i="3"/>
  <c r="M406" i="3"/>
  <c r="L406" i="3"/>
  <c r="K406" i="3"/>
  <c r="J406" i="3"/>
  <c r="I406" i="3"/>
  <c r="H406" i="3"/>
  <c r="G406" i="3"/>
  <c r="F406" i="3"/>
  <c r="S405" i="3"/>
  <c r="R405" i="3"/>
  <c r="Q405" i="3"/>
  <c r="P405" i="3"/>
  <c r="O405" i="3"/>
  <c r="N405" i="3"/>
  <c r="M405" i="3"/>
  <c r="L405" i="3"/>
  <c r="K405" i="3"/>
  <c r="J405" i="3"/>
  <c r="I405" i="3"/>
  <c r="H405" i="3"/>
  <c r="G405" i="3"/>
  <c r="F405" i="3"/>
  <c r="S404" i="3"/>
  <c r="R404" i="3"/>
  <c r="Q404" i="3"/>
  <c r="P404" i="3"/>
  <c r="O404" i="3"/>
  <c r="N404" i="3"/>
  <c r="M404" i="3"/>
  <c r="L404" i="3"/>
  <c r="K404" i="3"/>
  <c r="J404" i="3"/>
  <c r="I404" i="3"/>
  <c r="H404" i="3"/>
  <c r="G404" i="3"/>
  <c r="F404" i="3"/>
  <c r="E404" i="3"/>
  <c r="D404" i="3"/>
  <c r="C404" i="3"/>
  <c r="B404" i="3"/>
  <c r="A404" i="3"/>
  <c r="S402" i="3"/>
  <c r="R402" i="3"/>
  <c r="Q402" i="3"/>
  <c r="P402" i="3"/>
  <c r="O402" i="3"/>
  <c r="N402" i="3"/>
  <c r="M402" i="3"/>
  <c r="L402" i="3"/>
  <c r="K402" i="3"/>
  <c r="J402" i="3"/>
  <c r="I402" i="3"/>
  <c r="H402" i="3"/>
  <c r="G402" i="3"/>
  <c r="F402" i="3"/>
  <c r="S401" i="3"/>
  <c r="R401" i="3"/>
  <c r="Q401" i="3"/>
  <c r="P401" i="3"/>
  <c r="O401" i="3"/>
  <c r="N401" i="3"/>
  <c r="M401" i="3"/>
  <c r="L401" i="3"/>
  <c r="K401" i="3"/>
  <c r="J401" i="3"/>
  <c r="I401" i="3"/>
  <c r="H401" i="3"/>
  <c r="G401" i="3"/>
  <c r="F401" i="3"/>
  <c r="S400" i="3"/>
  <c r="R400" i="3"/>
  <c r="Q400" i="3"/>
  <c r="P400" i="3"/>
  <c r="O400" i="3"/>
  <c r="N400" i="3"/>
  <c r="M400" i="3"/>
  <c r="L400" i="3"/>
  <c r="K400" i="3"/>
  <c r="J400" i="3"/>
  <c r="I400" i="3"/>
  <c r="H400" i="3"/>
  <c r="G400" i="3"/>
  <c r="F400" i="3"/>
  <c r="S399" i="3"/>
  <c r="R399" i="3"/>
  <c r="Q399" i="3"/>
  <c r="P399" i="3"/>
  <c r="O399" i="3"/>
  <c r="N399" i="3"/>
  <c r="M399" i="3"/>
  <c r="L399" i="3"/>
  <c r="K399" i="3"/>
  <c r="J399" i="3"/>
  <c r="I399" i="3"/>
  <c r="H399" i="3"/>
  <c r="G399" i="3"/>
  <c r="F399" i="3"/>
  <c r="E399" i="3"/>
  <c r="C399" i="3"/>
  <c r="B399" i="3"/>
  <c r="A399" i="3"/>
  <c r="S397" i="3"/>
  <c r="R397" i="3"/>
  <c r="Q397" i="3"/>
  <c r="P397" i="3"/>
  <c r="O397" i="3"/>
  <c r="N397" i="3"/>
  <c r="M397" i="3"/>
  <c r="L397" i="3"/>
  <c r="K397" i="3"/>
  <c r="J397" i="3"/>
  <c r="I397" i="3"/>
  <c r="H397" i="3"/>
  <c r="G397" i="3"/>
  <c r="F397" i="3"/>
  <c r="E397" i="3"/>
  <c r="D397" i="3"/>
  <c r="S396" i="3"/>
  <c r="R396" i="3"/>
  <c r="Q396" i="3"/>
  <c r="P396" i="3"/>
  <c r="O396" i="3"/>
  <c r="N396" i="3"/>
  <c r="M396" i="3"/>
  <c r="L396" i="3"/>
  <c r="K396" i="3"/>
  <c r="J396" i="3"/>
  <c r="I396" i="3"/>
  <c r="H396" i="3"/>
  <c r="G396" i="3"/>
  <c r="F396" i="3"/>
  <c r="E396" i="3"/>
  <c r="D396" i="3"/>
  <c r="C396" i="3"/>
  <c r="B396" i="3"/>
  <c r="A396" i="3"/>
  <c r="S394" i="3"/>
  <c r="R394" i="3"/>
  <c r="Q394" i="3"/>
  <c r="P394" i="3"/>
  <c r="O394" i="3"/>
  <c r="N394" i="3"/>
  <c r="M394" i="3"/>
  <c r="L394" i="3"/>
  <c r="K394" i="3"/>
  <c r="J394" i="3"/>
  <c r="I394" i="3"/>
  <c r="H394" i="3"/>
  <c r="G394" i="3"/>
  <c r="F394" i="3"/>
  <c r="S393" i="3"/>
  <c r="R393" i="3"/>
  <c r="Q393" i="3"/>
  <c r="P393" i="3"/>
  <c r="O393" i="3"/>
  <c r="N393" i="3"/>
  <c r="M393" i="3"/>
  <c r="L393" i="3"/>
  <c r="K393" i="3"/>
  <c r="J393" i="3"/>
  <c r="I393" i="3"/>
  <c r="H393" i="3"/>
  <c r="G393" i="3"/>
  <c r="F393" i="3"/>
  <c r="S392" i="3"/>
  <c r="R392" i="3"/>
  <c r="Q392" i="3"/>
  <c r="P392" i="3"/>
  <c r="O392" i="3"/>
  <c r="N392" i="3"/>
  <c r="M392" i="3"/>
  <c r="L392" i="3"/>
  <c r="K392" i="3"/>
  <c r="J392" i="3"/>
  <c r="I392" i="3"/>
  <c r="H392" i="3"/>
  <c r="G392" i="3"/>
  <c r="F392" i="3"/>
  <c r="E392" i="3"/>
  <c r="D392" i="3"/>
  <c r="S391" i="3"/>
  <c r="R391" i="3"/>
  <c r="Q391" i="3"/>
  <c r="P391" i="3"/>
  <c r="O391" i="3"/>
  <c r="N391" i="3"/>
  <c r="M391" i="3"/>
  <c r="L391" i="3"/>
  <c r="K391" i="3"/>
  <c r="J391" i="3"/>
  <c r="I391" i="3"/>
  <c r="H391" i="3"/>
  <c r="G391" i="3"/>
  <c r="F391" i="3"/>
  <c r="S390" i="3"/>
  <c r="R390" i="3"/>
  <c r="Q390" i="3"/>
  <c r="P390" i="3"/>
  <c r="O390" i="3"/>
  <c r="N390" i="3"/>
  <c r="M390" i="3"/>
  <c r="L390" i="3"/>
  <c r="K390" i="3"/>
  <c r="J390" i="3"/>
  <c r="I390" i="3"/>
  <c r="H390" i="3"/>
  <c r="G390" i="3"/>
  <c r="F390" i="3"/>
  <c r="E390" i="3"/>
  <c r="D390" i="3"/>
  <c r="S389" i="3"/>
  <c r="R389" i="3"/>
  <c r="Q389" i="3"/>
  <c r="P389" i="3"/>
  <c r="O389" i="3"/>
  <c r="N389" i="3"/>
  <c r="M389" i="3"/>
  <c r="L389" i="3"/>
  <c r="K389" i="3"/>
  <c r="J389" i="3"/>
  <c r="I389" i="3"/>
  <c r="H389" i="3"/>
  <c r="G389" i="3"/>
  <c r="F389" i="3"/>
  <c r="E389" i="3"/>
  <c r="D389" i="3"/>
  <c r="S388" i="3"/>
  <c r="R388" i="3"/>
  <c r="Q388" i="3"/>
  <c r="P388" i="3"/>
  <c r="O388" i="3"/>
  <c r="N388" i="3"/>
  <c r="M388" i="3"/>
  <c r="L388" i="3"/>
  <c r="K388" i="3"/>
  <c r="J388" i="3"/>
  <c r="I388" i="3"/>
  <c r="H388" i="3"/>
  <c r="G388" i="3"/>
  <c r="F388" i="3"/>
  <c r="E388" i="3"/>
  <c r="D388" i="3"/>
  <c r="S387" i="3"/>
  <c r="R387" i="3"/>
  <c r="Q387" i="3"/>
  <c r="P387" i="3"/>
  <c r="O387" i="3"/>
  <c r="N387" i="3"/>
  <c r="M387" i="3"/>
  <c r="L387" i="3"/>
  <c r="K387" i="3"/>
  <c r="J387" i="3"/>
  <c r="I387" i="3"/>
  <c r="H387" i="3"/>
  <c r="G387" i="3"/>
  <c r="F387" i="3"/>
  <c r="S386" i="3"/>
  <c r="R386" i="3"/>
  <c r="Q386" i="3"/>
  <c r="P386" i="3"/>
  <c r="O386" i="3"/>
  <c r="N386" i="3"/>
  <c r="M386" i="3"/>
  <c r="L386" i="3"/>
  <c r="K386" i="3"/>
  <c r="J386" i="3"/>
  <c r="I386" i="3"/>
  <c r="H386" i="3"/>
  <c r="G386" i="3"/>
  <c r="F386" i="3"/>
  <c r="E386" i="3"/>
  <c r="D386" i="3"/>
  <c r="S385" i="3"/>
  <c r="R385" i="3"/>
  <c r="Q385" i="3"/>
  <c r="P385" i="3"/>
  <c r="O385" i="3"/>
  <c r="N385" i="3"/>
  <c r="M385" i="3"/>
  <c r="L385" i="3"/>
  <c r="K385" i="3"/>
  <c r="J385" i="3"/>
  <c r="I385" i="3"/>
  <c r="H385" i="3"/>
  <c r="G385" i="3"/>
  <c r="F385" i="3"/>
  <c r="E385" i="3"/>
  <c r="D385" i="3"/>
  <c r="S384" i="3"/>
  <c r="R384" i="3"/>
  <c r="Q384" i="3"/>
  <c r="P384" i="3"/>
  <c r="O384" i="3"/>
  <c r="N384" i="3"/>
  <c r="M384" i="3"/>
  <c r="L384" i="3"/>
  <c r="K384" i="3"/>
  <c r="J384" i="3"/>
  <c r="I384" i="3"/>
  <c r="H384" i="3"/>
  <c r="G384" i="3"/>
  <c r="F384" i="3"/>
  <c r="S383" i="3"/>
  <c r="R383" i="3"/>
  <c r="Q383" i="3"/>
  <c r="P383" i="3"/>
  <c r="O383" i="3"/>
  <c r="N383" i="3"/>
  <c r="M383" i="3"/>
  <c r="L383" i="3"/>
  <c r="K383" i="3"/>
  <c r="J383" i="3"/>
  <c r="I383" i="3"/>
  <c r="H383" i="3"/>
  <c r="G383" i="3"/>
  <c r="F383" i="3"/>
  <c r="S382" i="3"/>
  <c r="R382" i="3"/>
  <c r="Q382" i="3"/>
  <c r="P382" i="3"/>
  <c r="O382" i="3"/>
  <c r="N382" i="3"/>
  <c r="M382" i="3"/>
  <c r="L382" i="3"/>
  <c r="K382" i="3"/>
  <c r="J382" i="3"/>
  <c r="I382" i="3"/>
  <c r="H382" i="3"/>
  <c r="G382" i="3"/>
  <c r="F382" i="3"/>
  <c r="E382" i="3"/>
  <c r="D382" i="3"/>
  <c r="C382" i="3"/>
  <c r="B382" i="3"/>
  <c r="A382" i="3"/>
  <c r="S380" i="3"/>
  <c r="R380" i="3"/>
  <c r="Q380" i="3"/>
  <c r="P380" i="3"/>
  <c r="O380" i="3"/>
  <c r="N380" i="3"/>
  <c r="M380" i="3"/>
  <c r="L380" i="3"/>
  <c r="K380" i="3"/>
  <c r="J380" i="3"/>
  <c r="I380" i="3"/>
  <c r="H380" i="3"/>
  <c r="G380" i="3"/>
  <c r="F380" i="3"/>
  <c r="S379" i="3"/>
  <c r="R379" i="3"/>
  <c r="Q379" i="3"/>
  <c r="P379" i="3"/>
  <c r="O379" i="3"/>
  <c r="N379" i="3"/>
  <c r="M379" i="3"/>
  <c r="L379" i="3"/>
  <c r="K379" i="3"/>
  <c r="J379" i="3"/>
  <c r="I379" i="3"/>
  <c r="H379" i="3"/>
  <c r="G379" i="3"/>
  <c r="F379" i="3"/>
  <c r="S378" i="3"/>
  <c r="R378" i="3"/>
  <c r="Q378" i="3"/>
  <c r="P378" i="3"/>
  <c r="O378" i="3"/>
  <c r="N378" i="3"/>
  <c r="M378" i="3"/>
  <c r="L378" i="3"/>
  <c r="K378" i="3"/>
  <c r="J378" i="3"/>
  <c r="I378" i="3"/>
  <c r="H378" i="3"/>
  <c r="G378" i="3"/>
  <c r="F378" i="3"/>
  <c r="S377" i="3"/>
  <c r="R377" i="3"/>
  <c r="Q377" i="3"/>
  <c r="P377" i="3"/>
  <c r="O377" i="3"/>
  <c r="N377" i="3"/>
  <c r="M377" i="3"/>
  <c r="L377" i="3"/>
  <c r="K377" i="3"/>
  <c r="J377" i="3"/>
  <c r="I377" i="3"/>
  <c r="H377" i="3"/>
  <c r="G377" i="3"/>
  <c r="F377" i="3"/>
  <c r="E377" i="3"/>
  <c r="D377" i="3"/>
  <c r="C377" i="3"/>
  <c r="B377" i="3"/>
  <c r="A377" i="3"/>
  <c r="S376" i="3"/>
  <c r="R376" i="3"/>
  <c r="Q376" i="3"/>
  <c r="P376" i="3"/>
  <c r="O376" i="3"/>
  <c r="N376" i="3"/>
  <c r="M376" i="3"/>
  <c r="L376" i="3"/>
  <c r="K376" i="3"/>
  <c r="J376" i="3"/>
  <c r="I376" i="3"/>
  <c r="H376" i="3"/>
  <c r="G376" i="3"/>
  <c r="F376" i="3"/>
  <c r="E376" i="3"/>
  <c r="D376" i="3"/>
  <c r="C376" i="3"/>
  <c r="B376" i="3"/>
  <c r="A376" i="3"/>
  <c r="S375" i="3"/>
  <c r="R375" i="3"/>
  <c r="Q375" i="3"/>
  <c r="P375" i="3"/>
  <c r="O375" i="3"/>
  <c r="N375" i="3"/>
  <c r="M375" i="3"/>
  <c r="L375" i="3"/>
  <c r="K375" i="3"/>
  <c r="J375" i="3"/>
  <c r="I375" i="3"/>
  <c r="H375" i="3"/>
  <c r="G375" i="3"/>
  <c r="F375" i="3"/>
  <c r="E375" i="3"/>
  <c r="D375" i="3"/>
  <c r="S374" i="3"/>
  <c r="R374" i="3"/>
  <c r="Q374" i="3"/>
  <c r="P374" i="3"/>
  <c r="O374" i="3"/>
  <c r="N374" i="3"/>
  <c r="M374" i="3"/>
  <c r="L374" i="3"/>
  <c r="K374" i="3"/>
  <c r="J374" i="3"/>
  <c r="I374" i="3"/>
  <c r="H374" i="3"/>
  <c r="G374" i="3"/>
  <c r="F374" i="3"/>
  <c r="S373" i="3"/>
  <c r="R373" i="3"/>
  <c r="Q373" i="3"/>
  <c r="P373" i="3"/>
  <c r="O373" i="3"/>
  <c r="N373" i="3"/>
  <c r="M373" i="3"/>
  <c r="L373" i="3"/>
  <c r="K373" i="3"/>
  <c r="J373" i="3"/>
  <c r="I373" i="3"/>
  <c r="H373" i="3"/>
  <c r="G373" i="3"/>
  <c r="F373" i="3"/>
  <c r="E373" i="3"/>
  <c r="D373" i="3"/>
  <c r="C373" i="3"/>
  <c r="B373" i="3"/>
  <c r="A373" i="3"/>
  <c r="S371" i="3"/>
  <c r="P371" i="3"/>
  <c r="O371" i="3"/>
  <c r="N371" i="3"/>
  <c r="M371" i="3"/>
  <c r="L371" i="3"/>
  <c r="K371" i="3"/>
  <c r="J371" i="3"/>
  <c r="H371" i="3"/>
  <c r="G371" i="3"/>
  <c r="F371" i="3"/>
  <c r="S370" i="3"/>
  <c r="R370" i="3"/>
  <c r="Q370" i="3"/>
  <c r="P370" i="3"/>
  <c r="O370" i="3"/>
  <c r="N370" i="3"/>
  <c r="M370" i="3"/>
  <c r="L370" i="3"/>
  <c r="K370" i="3"/>
  <c r="J370" i="3"/>
  <c r="I370" i="3"/>
  <c r="H370" i="3"/>
  <c r="G370" i="3"/>
  <c r="F370" i="3"/>
  <c r="S369" i="3"/>
  <c r="R369" i="3"/>
  <c r="Q369" i="3"/>
  <c r="P369" i="3"/>
  <c r="O369" i="3"/>
  <c r="N369" i="3"/>
  <c r="M369" i="3"/>
  <c r="L369" i="3"/>
  <c r="K369" i="3"/>
  <c r="J369" i="3"/>
  <c r="I369" i="3"/>
  <c r="H369" i="3"/>
  <c r="G369" i="3"/>
  <c r="F369" i="3"/>
  <c r="S368" i="3"/>
  <c r="R368" i="3"/>
  <c r="Q368" i="3"/>
  <c r="P368" i="3"/>
  <c r="O368" i="3"/>
  <c r="N368" i="3"/>
  <c r="M368" i="3"/>
  <c r="L368" i="3"/>
  <c r="K368" i="3"/>
  <c r="J368" i="3"/>
  <c r="I368" i="3"/>
  <c r="H368" i="3"/>
  <c r="G368" i="3"/>
  <c r="F368" i="3"/>
  <c r="S367" i="3"/>
  <c r="P367" i="3"/>
  <c r="O367" i="3"/>
  <c r="N367" i="3"/>
  <c r="M367" i="3"/>
  <c r="L367" i="3"/>
  <c r="K367" i="3"/>
  <c r="J367" i="3"/>
  <c r="H367" i="3"/>
  <c r="G367" i="3"/>
  <c r="F367" i="3"/>
  <c r="S366" i="3"/>
  <c r="R366" i="3"/>
  <c r="Q366" i="3"/>
  <c r="P366" i="3"/>
  <c r="O366" i="3"/>
  <c r="N366" i="3"/>
  <c r="M366" i="3"/>
  <c r="L366" i="3"/>
  <c r="K366" i="3"/>
  <c r="J366" i="3"/>
  <c r="I366" i="3"/>
  <c r="H366" i="3"/>
  <c r="G366" i="3"/>
  <c r="F366" i="3"/>
  <c r="S365" i="3"/>
  <c r="R365" i="3"/>
  <c r="Q365" i="3"/>
  <c r="P365" i="3"/>
  <c r="O365" i="3"/>
  <c r="N365" i="3"/>
  <c r="M365" i="3"/>
  <c r="L365" i="3"/>
  <c r="K365" i="3"/>
  <c r="J365" i="3"/>
  <c r="I365" i="3"/>
  <c r="H365" i="3"/>
  <c r="G365" i="3"/>
  <c r="F365" i="3"/>
  <c r="S364" i="3"/>
  <c r="R364" i="3"/>
  <c r="Q364" i="3"/>
  <c r="P364" i="3"/>
  <c r="O364" i="3"/>
  <c r="N364" i="3"/>
  <c r="M364" i="3"/>
  <c r="L364" i="3"/>
  <c r="K364" i="3"/>
  <c r="J364" i="3"/>
  <c r="I364" i="3"/>
  <c r="H364" i="3"/>
  <c r="G364" i="3"/>
  <c r="F364" i="3"/>
  <c r="S363" i="3"/>
  <c r="R363" i="3"/>
  <c r="Q363" i="3"/>
  <c r="P363" i="3"/>
  <c r="O363" i="3"/>
  <c r="N363" i="3"/>
  <c r="M363" i="3"/>
  <c r="L363" i="3"/>
  <c r="K363" i="3"/>
  <c r="J363" i="3"/>
  <c r="I363" i="3"/>
  <c r="H363" i="3"/>
  <c r="G363" i="3"/>
  <c r="F363" i="3"/>
  <c r="E363" i="3"/>
  <c r="D363" i="3"/>
  <c r="C363" i="3"/>
  <c r="B363" i="3"/>
  <c r="A363" i="3"/>
  <c r="S362" i="3"/>
  <c r="R362" i="3"/>
  <c r="Q362" i="3"/>
  <c r="P362" i="3"/>
  <c r="O362" i="3"/>
  <c r="N362" i="3"/>
  <c r="M362" i="3"/>
  <c r="L362" i="3"/>
  <c r="K362" i="3"/>
  <c r="J362" i="3"/>
  <c r="I362" i="3"/>
  <c r="H362" i="3"/>
  <c r="G362" i="3"/>
  <c r="F362" i="3"/>
  <c r="S361" i="3"/>
  <c r="R361" i="3"/>
  <c r="Q361" i="3"/>
  <c r="P361" i="3"/>
  <c r="O361" i="3"/>
  <c r="N361" i="3"/>
  <c r="M361" i="3"/>
  <c r="L361" i="3"/>
  <c r="K361" i="3"/>
  <c r="J361" i="3"/>
  <c r="I361" i="3"/>
  <c r="H361" i="3"/>
  <c r="F361" i="3"/>
  <c r="S360" i="3"/>
  <c r="R360" i="3"/>
  <c r="Q360" i="3"/>
  <c r="P360" i="3"/>
  <c r="O360" i="3"/>
  <c r="N360" i="3"/>
  <c r="M360" i="3"/>
  <c r="L360" i="3"/>
  <c r="K360" i="3"/>
  <c r="J360" i="3"/>
  <c r="I360" i="3"/>
  <c r="H360" i="3"/>
  <c r="F360" i="3"/>
  <c r="S359" i="3"/>
  <c r="R359" i="3"/>
  <c r="O359" i="3"/>
  <c r="N359" i="3"/>
  <c r="M359" i="3"/>
  <c r="L359" i="3"/>
  <c r="K359" i="3"/>
  <c r="J359" i="3"/>
  <c r="I359" i="3"/>
  <c r="H359" i="3"/>
  <c r="G359" i="3"/>
  <c r="F359" i="3"/>
  <c r="S358" i="3"/>
  <c r="R358" i="3"/>
  <c r="Q358" i="3"/>
  <c r="P358" i="3"/>
  <c r="O358" i="3"/>
  <c r="N358" i="3"/>
  <c r="M358" i="3"/>
  <c r="L358" i="3"/>
  <c r="K358" i="3"/>
  <c r="J358" i="3"/>
  <c r="I358" i="3"/>
  <c r="H358" i="3"/>
  <c r="G358" i="3"/>
  <c r="F358" i="3"/>
  <c r="S357" i="3"/>
  <c r="R357" i="3"/>
  <c r="Q357" i="3"/>
  <c r="P357" i="3"/>
  <c r="O357" i="3"/>
  <c r="N357" i="3"/>
  <c r="M357" i="3"/>
  <c r="L357" i="3"/>
  <c r="K357" i="3"/>
  <c r="J357" i="3"/>
  <c r="I357" i="3"/>
  <c r="H357" i="3"/>
  <c r="G357" i="3"/>
  <c r="F357" i="3"/>
  <c r="S356" i="3"/>
  <c r="R356" i="3"/>
  <c r="Q356" i="3"/>
  <c r="P356" i="3"/>
  <c r="O356" i="3"/>
  <c r="N356" i="3"/>
  <c r="M356" i="3"/>
  <c r="L356" i="3"/>
  <c r="K356" i="3"/>
  <c r="J356" i="3"/>
  <c r="I356" i="3"/>
  <c r="H356" i="3"/>
  <c r="G356" i="3"/>
  <c r="F356" i="3"/>
  <c r="S355" i="3"/>
  <c r="R355" i="3"/>
  <c r="Q355" i="3"/>
  <c r="P355" i="3"/>
  <c r="O355" i="3"/>
  <c r="N355" i="3"/>
  <c r="M355" i="3"/>
  <c r="L355" i="3"/>
  <c r="K355" i="3"/>
  <c r="J355" i="3"/>
  <c r="I355" i="3"/>
  <c r="H355" i="3"/>
  <c r="G355" i="3"/>
  <c r="F355" i="3"/>
  <c r="S354" i="3"/>
  <c r="R354" i="3"/>
  <c r="Q354" i="3"/>
  <c r="P354" i="3"/>
  <c r="O354" i="3"/>
  <c r="N354" i="3"/>
  <c r="M354" i="3"/>
  <c r="L354" i="3"/>
  <c r="K354" i="3"/>
  <c r="J354" i="3"/>
  <c r="I354" i="3"/>
  <c r="H354" i="3"/>
  <c r="G354" i="3"/>
  <c r="F354" i="3"/>
  <c r="S353" i="3"/>
  <c r="R353" i="3"/>
  <c r="Q353" i="3"/>
  <c r="P353" i="3"/>
  <c r="O353" i="3"/>
  <c r="N353" i="3"/>
  <c r="M353" i="3"/>
  <c r="L353" i="3"/>
  <c r="K353" i="3"/>
  <c r="J353" i="3"/>
  <c r="I353" i="3"/>
  <c r="H353" i="3"/>
  <c r="G353" i="3"/>
  <c r="F353" i="3"/>
  <c r="S352" i="3"/>
  <c r="R352" i="3"/>
  <c r="Q352" i="3"/>
  <c r="P352" i="3"/>
  <c r="O352" i="3"/>
  <c r="N352" i="3"/>
  <c r="M352" i="3"/>
  <c r="L352" i="3"/>
  <c r="K352" i="3"/>
  <c r="J352" i="3"/>
  <c r="I352" i="3"/>
  <c r="H352" i="3"/>
  <c r="G352" i="3"/>
  <c r="F352" i="3"/>
  <c r="S351" i="3"/>
  <c r="O351" i="3"/>
  <c r="N351" i="3"/>
  <c r="M351" i="3"/>
  <c r="L351" i="3"/>
  <c r="K351" i="3"/>
  <c r="J351" i="3"/>
  <c r="H351" i="3"/>
  <c r="G351" i="3"/>
  <c r="F351" i="3"/>
  <c r="S350" i="3"/>
  <c r="R350" i="3"/>
  <c r="Q350" i="3"/>
  <c r="P350" i="3"/>
  <c r="O350" i="3"/>
  <c r="N350" i="3"/>
  <c r="M350" i="3"/>
  <c r="L350" i="3"/>
  <c r="K350" i="3"/>
  <c r="J350" i="3"/>
  <c r="I350" i="3"/>
  <c r="H350" i="3"/>
  <c r="G350" i="3"/>
  <c r="F350" i="3"/>
  <c r="S349" i="3"/>
  <c r="R349" i="3"/>
  <c r="Q349" i="3"/>
  <c r="P349" i="3"/>
  <c r="O349" i="3"/>
  <c r="N349" i="3"/>
  <c r="M349" i="3"/>
  <c r="L349" i="3"/>
  <c r="K349" i="3"/>
  <c r="J349" i="3"/>
  <c r="I349" i="3"/>
  <c r="H349" i="3"/>
  <c r="G349" i="3"/>
  <c r="F349" i="3"/>
  <c r="S348" i="3"/>
  <c r="R348" i="3"/>
  <c r="Q348" i="3"/>
  <c r="P348" i="3"/>
  <c r="O348" i="3"/>
  <c r="N348" i="3"/>
  <c r="M348" i="3"/>
  <c r="L348" i="3"/>
  <c r="K348" i="3"/>
  <c r="J348" i="3"/>
  <c r="I348" i="3"/>
  <c r="H348" i="3"/>
  <c r="G348" i="3"/>
  <c r="F348" i="3"/>
  <c r="E348" i="3"/>
  <c r="D348" i="3"/>
  <c r="C348" i="3"/>
  <c r="B348" i="3"/>
  <c r="A348" i="3"/>
  <c r="S346" i="3"/>
  <c r="R346" i="3"/>
  <c r="Q346" i="3"/>
  <c r="P346" i="3"/>
  <c r="O346" i="3"/>
  <c r="N346" i="3"/>
  <c r="M346" i="3"/>
  <c r="L346" i="3"/>
  <c r="K346" i="3"/>
  <c r="J346" i="3"/>
  <c r="I346" i="3"/>
  <c r="H346" i="3"/>
  <c r="G346" i="3"/>
  <c r="F346" i="3"/>
  <c r="S345" i="3"/>
  <c r="R345" i="3"/>
  <c r="Q345" i="3"/>
  <c r="P345" i="3"/>
  <c r="O345" i="3"/>
  <c r="N345" i="3"/>
  <c r="M345" i="3"/>
  <c r="L345" i="3"/>
  <c r="K345" i="3"/>
  <c r="J345" i="3"/>
  <c r="I345" i="3"/>
  <c r="H345" i="3"/>
  <c r="G345" i="3"/>
  <c r="F345" i="3"/>
  <c r="S344" i="3"/>
  <c r="R344" i="3"/>
  <c r="Q344" i="3"/>
  <c r="P344" i="3"/>
  <c r="O344" i="3"/>
  <c r="N344" i="3"/>
  <c r="M344" i="3"/>
  <c r="L344" i="3"/>
  <c r="K344" i="3"/>
  <c r="J344" i="3"/>
  <c r="I344" i="3"/>
  <c r="H344" i="3"/>
  <c r="G344" i="3"/>
  <c r="F344" i="3"/>
  <c r="S343" i="3"/>
  <c r="R343" i="3"/>
  <c r="Q343" i="3"/>
  <c r="P343" i="3"/>
  <c r="O343" i="3"/>
  <c r="N343" i="3"/>
  <c r="M343" i="3"/>
  <c r="L343" i="3"/>
  <c r="K343" i="3"/>
  <c r="J343" i="3"/>
  <c r="I343" i="3"/>
  <c r="H343" i="3"/>
  <c r="G343" i="3"/>
  <c r="F343" i="3"/>
  <c r="S342" i="3"/>
  <c r="R342" i="3"/>
  <c r="Q342" i="3"/>
  <c r="P342" i="3"/>
  <c r="O342" i="3"/>
  <c r="N342" i="3"/>
  <c r="M342" i="3"/>
  <c r="L342" i="3"/>
  <c r="K342" i="3"/>
  <c r="J342" i="3"/>
  <c r="I342" i="3"/>
  <c r="H342" i="3"/>
  <c r="G342" i="3"/>
  <c r="F342" i="3"/>
  <c r="S341" i="3"/>
  <c r="R341" i="3"/>
  <c r="Q341" i="3"/>
  <c r="P341" i="3"/>
  <c r="O341" i="3"/>
  <c r="N341" i="3"/>
  <c r="M341" i="3"/>
  <c r="L341" i="3"/>
  <c r="K341" i="3"/>
  <c r="J341" i="3"/>
  <c r="I341" i="3"/>
  <c r="H341" i="3"/>
  <c r="G341" i="3"/>
  <c r="F341" i="3"/>
  <c r="S340" i="3"/>
  <c r="R340" i="3"/>
  <c r="Q340" i="3"/>
  <c r="P340" i="3"/>
  <c r="O340" i="3"/>
  <c r="N340" i="3"/>
  <c r="M340" i="3"/>
  <c r="L340" i="3"/>
  <c r="K340" i="3"/>
  <c r="J340" i="3"/>
  <c r="I340" i="3"/>
  <c r="H340" i="3"/>
  <c r="G340" i="3"/>
  <c r="F340" i="3"/>
  <c r="E340" i="3"/>
  <c r="D340" i="3"/>
  <c r="C340" i="3"/>
  <c r="B340" i="3"/>
  <c r="A340" i="3"/>
  <c r="S339" i="3"/>
  <c r="R339" i="3"/>
  <c r="Q339" i="3"/>
  <c r="P339" i="3"/>
  <c r="O339" i="3"/>
  <c r="N339" i="3"/>
  <c r="M339" i="3"/>
  <c r="L339" i="3"/>
  <c r="K339" i="3"/>
  <c r="J339" i="3"/>
  <c r="I339" i="3"/>
  <c r="H339" i="3"/>
  <c r="G339" i="3"/>
  <c r="F339" i="3"/>
  <c r="E339" i="3"/>
  <c r="D339" i="3"/>
  <c r="C339" i="3"/>
  <c r="B339" i="3"/>
  <c r="A339" i="3"/>
  <c r="S338" i="3"/>
  <c r="R338" i="3"/>
  <c r="Q338" i="3"/>
  <c r="P338" i="3"/>
  <c r="O338" i="3"/>
  <c r="N338" i="3"/>
  <c r="M338" i="3"/>
  <c r="L338" i="3"/>
  <c r="K338" i="3"/>
  <c r="J338" i="3"/>
  <c r="I338" i="3"/>
  <c r="H338" i="3"/>
  <c r="G338" i="3"/>
  <c r="F338" i="3"/>
  <c r="S337" i="3"/>
  <c r="R337" i="3"/>
  <c r="Q337" i="3"/>
  <c r="P337" i="3"/>
  <c r="O337" i="3"/>
  <c r="N337" i="3"/>
  <c r="M337" i="3"/>
  <c r="L337" i="3"/>
  <c r="K337" i="3"/>
  <c r="J337" i="3"/>
  <c r="I337" i="3"/>
  <c r="H337" i="3"/>
  <c r="G337" i="3"/>
  <c r="F337" i="3"/>
  <c r="S336" i="3"/>
  <c r="R336" i="3"/>
  <c r="Q336" i="3"/>
  <c r="P336" i="3"/>
  <c r="O336" i="3"/>
  <c r="N336" i="3"/>
  <c r="M336" i="3"/>
  <c r="L336" i="3"/>
  <c r="K336" i="3"/>
  <c r="J336" i="3"/>
  <c r="I336" i="3"/>
  <c r="H336" i="3"/>
  <c r="G336" i="3"/>
  <c r="F336" i="3"/>
  <c r="S335" i="3"/>
  <c r="R335" i="3"/>
  <c r="Q335" i="3"/>
  <c r="P335" i="3"/>
  <c r="O335" i="3"/>
  <c r="N335" i="3"/>
  <c r="M335" i="3"/>
  <c r="L335" i="3"/>
  <c r="K335" i="3"/>
  <c r="J335" i="3"/>
  <c r="I335" i="3"/>
  <c r="H335" i="3"/>
  <c r="G335" i="3"/>
  <c r="F335" i="3"/>
  <c r="S334" i="3"/>
  <c r="R334" i="3"/>
  <c r="Q334" i="3"/>
  <c r="P334" i="3"/>
  <c r="O334" i="3"/>
  <c r="N334" i="3"/>
  <c r="M334" i="3"/>
  <c r="L334" i="3"/>
  <c r="K334" i="3"/>
  <c r="J334" i="3"/>
  <c r="I334" i="3"/>
  <c r="H334" i="3"/>
  <c r="G334" i="3"/>
  <c r="F334" i="3"/>
  <c r="E334" i="3"/>
  <c r="D334" i="3"/>
  <c r="C334" i="3"/>
  <c r="B334" i="3"/>
  <c r="A334" i="3"/>
  <c r="S333" i="3"/>
  <c r="R333" i="3"/>
  <c r="Q333" i="3"/>
  <c r="P333" i="3"/>
  <c r="O333" i="3"/>
  <c r="N333" i="3"/>
  <c r="M333" i="3"/>
  <c r="L333" i="3"/>
  <c r="K333" i="3"/>
  <c r="J333" i="3"/>
  <c r="I333" i="3"/>
  <c r="H333" i="3"/>
  <c r="G333" i="3"/>
  <c r="F333" i="3"/>
  <c r="S332" i="3"/>
  <c r="R332" i="3"/>
  <c r="Q332" i="3"/>
  <c r="P332" i="3"/>
  <c r="O332" i="3"/>
  <c r="N332" i="3"/>
  <c r="M332" i="3"/>
  <c r="L332" i="3"/>
  <c r="K332" i="3"/>
  <c r="J332" i="3"/>
  <c r="I332" i="3"/>
  <c r="H332" i="3"/>
  <c r="G332" i="3"/>
  <c r="F332" i="3"/>
  <c r="S331" i="3"/>
  <c r="R331" i="3"/>
  <c r="Q331" i="3"/>
  <c r="P331" i="3"/>
  <c r="O331" i="3"/>
  <c r="N331" i="3"/>
  <c r="M331" i="3"/>
  <c r="L331" i="3"/>
  <c r="K331" i="3"/>
  <c r="J331" i="3"/>
  <c r="I331" i="3"/>
  <c r="H331" i="3"/>
  <c r="G331" i="3"/>
  <c r="F331" i="3"/>
  <c r="E331" i="3"/>
  <c r="D331" i="3"/>
  <c r="C331" i="3"/>
  <c r="B331" i="3"/>
  <c r="A331" i="3"/>
  <c r="S330" i="3"/>
  <c r="R330" i="3"/>
  <c r="Q330" i="3"/>
  <c r="P330" i="3"/>
  <c r="O330" i="3"/>
  <c r="N330" i="3"/>
  <c r="M330" i="3"/>
  <c r="L330" i="3"/>
  <c r="K330" i="3"/>
  <c r="J330" i="3"/>
  <c r="I330" i="3"/>
  <c r="H330" i="3"/>
  <c r="G330" i="3"/>
  <c r="F330" i="3"/>
  <c r="S329" i="3"/>
  <c r="R329" i="3"/>
  <c r="Q329" i="3"/>
  <c r="P329" i="3"/>
  <c r="O329" i="3"/>
  <c r="N329" i="3"/>
  <c r="M329" i="3"/>
  <c r="L329" i="3"/>
  <c r="K329" i="3"/>
  <c r="J329" i="3"/>
  <c r="I329" i="3"/>
  <c r="H329" i="3"/>
  <c r="G329" i="3"/>
  <c r="F329" i="3"/>
  <c r="S328" i="3"/>
  <c r="R328" i="3"/>
  <c r="Q328" i="3"/>
  <c r="P328" i="3"/>
  <c r="O328" i="3"/>
  <c r="N328" i="3"/>
  <c r="M328" i="3"/>
  <c r="L328" i="3"/>
  <c r="K328" i="3"/>
  <c r="J328" i="3"/>
  <c r="I328" i="3"/>
  <c r="H328" i="3"/>
  <c r="G328" i="3"/>
  <c r="F328" i="3"/>
  <c r="S327" i="3"/>
  <c r="R327" i="3"/>
  <c r="Q327" i="3"/>
  <c r="P327" i="3"/>
  <c r="O327" i="3"/>
  <c r="N327" i="3"/>
  <c r="M327" i="3"/>
  <c r="L327" i="3"/>
  <c r="K327" i="3"/>
  <c r="J327" i="3"/>
  <c r="I327" i="3"/>
  <c r="H327" i="3"/>
  <c r="G327" i="3"/>
  <c r="F327" i="3"/>
  <c r="S326" i="3"/>
  <c r="R326" i="3"/>
  <c r="Q326" i="3"/>
  <c r="P326" i="3"/>
  <c r="O326" i="3"/>
  <c r="N326" i="3"/>
  <c r="M326" i="3"/>
  <c r="L326" i="3"/>
  <c r="K326" i="3"/>
  <c r="J326" i="3"/>
  <c r="I326" i="3"/>
  <c r="H326" i="3"/>
  <c r="G326" i="3"/>
  <c r="F326" i="3"/>
  <c r="S325" i="3"/>
  <c r="R325" i="3"/>
  <c r="Q325" i="3"/>
  <c r="P325" i="3"/>
  <c r="O325" i="3"/>
  <c r="N325" i="3"/>
  <c r="M325" i="3"/>
  <c r="L325" i="3"/>
  <c r="K325" i="3"/>
  <c r="J325" i="3"/>
  <c r="I325" i="3"/>
  <c r="H325" i="3"/>
  <c r="G325" i="3"/>
  <c r="F325" i="3"/>
  <c r="S324" i="3"/>
  <c r="R324" i="3"/>
  <c r="Q324" i="3"/>
  <c r="P324" i="3"/>
  <c r="O324" i="3"/>
  <c r="N324" i="3"/>
  <c r="M324" i="3"/>
  <c r="L324" i="3"/>
  <c r="K324" i="3"/>
  <c r="J324" i="3"/>
  <c r="I324" i="3"/>
  <c r="H324" i="3"/>
  <c r="G324" i="3"/>
  <c r="F324" i="3"/>
  <c r="E324" i="3"/>
  <c r="D324" i="3"/>
  <c r="S323" i="3"/>
  <c r="R323" i="3"/>
  <c r="Q323" i="3"/>
  <c r="P323" i="3"/>
  <c r="O323" i="3"/>
  <c r="N323" i="3"/>
  <c r="M323" i="3"/>
  <c r="L323" i="3"/>
  <c r="K323" i="3"/>
  <c r="J323" i="3"/>
  <c r="I323" i="3"/>
  <c r="H323" i="3"/>
  <c r="G323" i="3"/>
  <c r="F323" i="3"/>
  <c r="S322" i="3"/>
  <c r="R322" i="3"/>
  <c r="Q322" i="3"/>
  <c r="P322" i="3"/>
  <c r="O322" i="3"/>
  <c r="N322" i="3"/>
  <c r="M322" i="3"/>
  <c r="L322" i="3"/>
  <c r="K322" i="3"/>
  <c r="J322" i="3"/>
  <c r="I322" i="3"/>
  <c r="H322" i="3"/>
  <c r="G322" i="3"/>
  <c r="F322" i="3"/>
  <c r="E322" i="3"/>
  <c r="D322" i="3"/>
  <c r="C322" i="3"/>
  <c r="B322" i="3"/>
  <c r="A322" i="3"/>
  <c r="S321" i="3"/>
  <c r="R321" i="3"/>
  <c r="Q321" i="3"/>
  <c r="P321" i="3"/>
  <c r="O321" i="3"/>
  <c r="N321" i="3"/>
  <c r="M321" i="3"/>
  <c r="L321" i="3"/>
  <c r="K321" i="3"/>
  <c r="J321" i="3"/>
  <c r="I321" i="3"/>
  <c r="H321" i="3"/>
  <c r="G321" i="3"/>
  <c r="F321" i="3"/>
  <c r="S320" i="3"/>
  <c r="R320" i="3"/>
  <c r="Q320" i="3"/>
  <c r="P320" i="3"/>
  <c r="O320" i="3"/>
  <c r="N320" i="3"/>
  <c r="M320" i="3"/>
  <c r="L320" i="3"/>
  <c r="K320" i="3"/>
  <c r="J320" i="3"/>
  <c r="I320" i="3"/>
  <c r="H320" i="3"/>
  <c r="G320" i="3"/>
  <c r="F320" i="3"/>
  <c r="S319" i="3"/>
  <c r="R319" i="3"/>
  <c r="Q319" i="3"/>
  <c r="P319" i="3"/>
  <c r="O319" i="3"/>
  <c r="N319" i="3"/>
  <c r="M319" i="3"/>
  <c r="L319" i="3"/>
  <c r="K319" i="3"/>
  <c r="J319" i="3"/>
  <c r="I319" i="3"/>
  <c r="H319" i="3"/>
  <c r="G319" i="3"/>
  <c r="F319" i="3"/>
  <c r="S318" i="3"/>
  <c r="R318" i="3"/>
  <c r="Q318" i="3"/>
  <c r="P318" i="3"/>
  <c r="O318" i="3"/>
  <c r="N318" i="3"/>
  <c r="M318" i="3"/>
  <c r="L318" i="3"/>
  <c r="K318" i="3"/>
  <c r="J318" i="3"/>
  <c r="I318" i="3"/>
  <c r="H318" i="3"/>
  <c r="G318" i="3"/>
  <c r="F318" i="3"/>
  <c r="E318" i="3"/>
  <c r="D318" i="3"/>
  <c r="C318" i="3"/>
  <c r="B318" i="3"/>
  <c r="A318" i="3"/>
  <c r="S317" i="3"/>
  <c r="R317" i="3"/>
  <c r="Q317" i="3"/>
  <c r="P317" i="3"/>
  <c r="O317" i="3"/>
  <c r="N317" i="3"/>
  <c r="M317" i="3"/>
  <c r="L317" i="3"/>
  <c r="K317" i="3"/>
  <c r="J317" i="3"/>
  <c r="I317" i="3"/>
  <c r="H317" i="3"/>
  <c r="G317" i="3"/>
  <c r="F317" i="3"/>
  <c r="E317" i="3"/>
  <c r="D317" i="3"/>
  <c r="S316" i="3"/>
  <c r="R316" i="3"/>
  <c r="Q316" i="3"/>
  <c r="P316" i="3"/>
  <c r="O316" i="3"/>
  <c r="N316" i="3"/>
  <c r="M316" i="3"/>
  <c r="L316" i="3"/>
  <c r="K316" i="3"/>
  <c r="J316" i="3"/>
  <c r="I316" i="3"/>
  <c r="H316" i="3"/>
  <c r="G316" i="3"/>
  <c r="F316" i="3"/>
  <c r="S315" i="3"/>
  <c r="R315" i="3"/>
  <c r="Q315" i="3"/>
  <c r="P315" i="3"/>
  <c r="O315" i="3"/>
  <c r="N315" i="3"/>
  <c r="M315" i="3"/>
  <c r="L315" i="3"/>
  <c r="K315" i="3"/>
  <c r="J315" i="3"/>
  <c r="I315" i="3"/>
  <c r="H315" i="3"/>
  <c r="G315" i="3"/>
  <c r="F315" i="3"/>
  <c r="E315" i="3"/>
  <c r="D315" i="3"/>
  <c r="S314" i="3"/>
  <c r="R314" i="3"/>
  <c r="Q314" i="3"/>
  <c r="P314" i="3"/>
  <c r="O314" i="3"/>
  <c r="N314" i="3"/>
  <c r="M314" i="3"/>
  <c r="L314" i="3"/>
  <c r="K314" i="3"/>
  <c r="J314" i="3"/>
  <c r="I314" i="3"/>
  <c r="H314" i="3"/>
  <c r="G314" i="3"/>
  <c r="F314" i="3"/>
  <c r="E314" i="3"/>
  <c r="D314" i="3"/>
  <c r="S313" i="3"/>
  <c r="R313" i="3"/>
  <c r="Q313" i="3"/>
  <c r="P313" i="3"/>
  <c r="O313" i="3"/>
  <c r="N313" i="3"/>
  <c r="M313" i="3"/>
  <c r="L313" i="3"/>
  <c r="K313" i="3"/>
  <c r="J313" i="3"/>
  <c r="I313" i="3"/>
  <c r="H313" i="3"/>
  <c r="G313" i="3"/>
  <c r="F313" i="3"/>
  <c r="E313" i="3"/>
  <c r="D313" i="3"/>
  <c r="S312" i="3"/>
  <c r="R312" i="3"/>
  <c r="Q312" i="3"/>
  <c r="P312" i="3"/>
  <c r="O312" i="3"/>
  <c r="N312" i="3"/>
  <c r="M312" i="3"/>
  <c r="L312" i="3"/>
  <c r="K312" i="3"/>
  <c r="J312" i="3"/>
  <c r="I312" i="3"/>
  <c r="H312" i="3"/>
  <c r="G312" i="3"/>
  <c r="F312" i="3"/>
  <c r="E312" i="3"/>
  <c r="D312" i="3"/>
  <c r="C312" i="3"/>
  <c r="B312" i="3"/>
  <c r="A312" i="3"/>
  <c r="S310" i="3"/>
  <c r="R310" i="3"/>
  <c r="Q310" i="3"/>
  <c r="P310" i="3"/>
  <c r="O310" i="3"/>
  <c r="N310" i="3"/>
  <c r="M310" i="3"/>
  <c r="L310" i="3"/>
  <c r="K310" i="3"/>
  <c r="J310" i="3"/>
  <c r="I310" i="3"/>
  <c r="H310" i="3"/>
  <c r="G310" i="3"/>
  <c r="F310" i="3"/>
  <c r="S309" i="3"/>
  <c r="R309" i="3"/>
  <c r="Q309" i="3"/>
  <c r="P309" i="3"/>
  <c r="O309" i="3"/>
  <c r="N309" i="3"/>
  <c r="M309" i="3"/>
  <c r="L309" i="3"/>
  <c r="K309" i="3"/>
  <c r="J309" i="3"/>
  <c r="I309" i="3"/>
  <c r="H309" i="3"/>
  <c r="G309" i="3"/>
  <c r="F309" i="3"/>
  <c r="E309" i="3"/>
  <c r="D309" i="3"/>
  <c r="C309" i="3"/>
  <c r="B309" i="3"/>
  <c r="A309" i="3"/>
  <c r="S308" i="3"/>
  <c r="R308" i="3"/>
  <c r="Q308" i="3"/>
  <c r="P308" i="3"/>
  <c r="O308" i="3"/>
  <c r="N308" i="3"/>
  <c r="M308" i="3"/>
  <c r="L308" i="3"/>
  <c r="K308" i="3"/>
  <c r="J308" i="3"/>
  <c r="I308" i="3"/>
  <c r="H308" i="3"/>
  <c r="G308" i="3"/>
  <c r="F308" i="3"/>
  <c r="S307" i="3"/>
  <c r="R307" i="3"/>
  <c r="Q307" i="3"/>
  <c r="P307" i="3"/>
  <c r="O307" i="3"/>
  <c r="N307" i="3"/>
  <c r="M307" i="3"/>
  <c r="L307" i="3"/>
  <c r="K307" i="3"/>
  <c r="J307" i="3"/>
  <c r="I307" i="3"/>
  <c r="H307" i="3"/>
  <c r="G307" i="3"/>
  <c r="F307" i="3"/>
  <c r="E307" i="3"/>
  <c r="D307" i="3"/>
  <c r="S306" i="3"/>
  <c r="R306" i="3"/>
  <c r="Q306" i="3"/>
  <c r="P306" i="3"/>
  <c r="O306" i="3"/>
  <c r="N306" i="3"/>
  <c r="M306" i="3"/>
  <c r="L306" i="3"/>
  <c r="K306" i="3"/>
  <c r="J306" i="3"/>
  <c r="I306" i="3"/>
  <c r="H306" i="3"/>
  <c r="G306" i="3"/>
  <c r="F306" i="3"/>
  <c r="E306" i="3"/>
  <c r="D306" i="3"/>
  <c r="S305" i="3"/>
  <c r="R305" i="3"/>
  <c r="Q305" i="3"/>
  <c r="P305" i="3"/>
  <c r="O305" i="3"/>
  <c r="N305" i="3"/>
  <c r="M305" i="3"/>
  <c r="L305" i="3"/>
  <c r="K305" i="3"/>
  <c r="J305" i="3"/>
  <c r="I305" i="3"/>
  <c r="H305" i="3"/>
  <c r="G305" i="3"/>
  <c r="F305" i="3"/>
  <c r="E305" i="3"/>
  <c r="D305" i="3"/>
  <c r="S304" i="3"/>
  <c r="R304" i="3"/>
  <c r="Q304" i="3"/>
  <c r="P304" i="3"/>
  <c r="O304" i="3"/>
  <c r="N304" i="3"/>
  <c r="M304" i="3"/>
  <c r="L304" i="3"/>
  <c r="K304" i="3"/>
  <c r="J304" i="3"/>
  <c r="I304" i="3"/>
  <c r="H304" i="3"/>
  <c r="G304" i="3"/>
  <c r="F304" i="3"/>
  <c r="S303" i="3"/>
  <c r="R303" i="3"/>
  <c r="Q303" i="3"/>
  <c r="P303" i="3"/>
  <c r="O303" i="3"/>
  <c r="N303" i="3"/>
  <c r="M303" i="3"/>
  <c r="L303" i="3"/>
  <c r="K303" i="3"/>
  <c r="J303" i="3"/>
  <c r="I303" i="3"/>
  <c r="H303" i="3"/>
  <c r="G303" i="3"/>
  <c r="F303" i="3"/>
  <c r="S302" i="3"/>
  <c r="R302" i="3"/>
  <c r="Q302" i="3"/>
  <c r="P302" i="3"/>
  <c r="O302" i="3"/>
  <c r="N302" i="3"/>
  <c r="M302" i="3"/>
  <c r="L302" i="3"/>
  <c r="K302" i="3"/>
  <c r="J302" i="3"/>
  <c r="I302" i="3"/>
  <c r="H302" i="3"/>
  <c r="G302" i="3"/>
  <c r="F302" i="3"/>
  <c r="S301" i="3"/>
  <c r="R301" i="3"/>
  <c r="Q301" i="3"/>
  <c r="P301" i="3"/>
  <c r="O301" i="3"/>
  <c r="N301" i="3"/>
  <c r="M301" i="3"/>
  <c r="L301" i="3"/>
  <c r="K301" i="3"/>
  <c r="J301" i="3"/>
  <c r="I301" i="3"/>
  <c r="H301" i="3"/>
  <c r="G301" i="3"/>
  <c r="F301" i="3"/>
  <c r="E301" i="3"/>
  <c r="D301" i="3"/>
  <c r="C301" i="3"/>
  <c r="B301" i="3"/>
  <c r="A301" i="3"/>
  <c r="S299" i="3"/>
  <c r="R299" i="3"/>
  <c r="Q299" i="3"/>
  <c r="P299" i="3"/>
  <c r="O299" i="3"/>
  <c r="N299" i="3"/>
  <c r="M299" i="3"/>
  <c r="L299" i="3"/>
  <c r="K299" i="3"/>
  <c r="J299" i="3"/>
  <c r="I299" i="3"/>
  <c r="H299" i="3"/>
  <c r="G299" i="3"/>
  <c r="F299" i="3"/>
  <c r="S298" i="3"/>
  <c r="R298" i="3"/>
  <c r="Q298" i="3"/>
  <c r="P298" i="3"/>
  <c r="O298" i="3"/>
  <c r="N298" i="3"/>
  <c r="M298" i="3"/>
  <c r="L298" i="3"/>
  <c r="K298" i="3"/>
  <c r="J298" i="3"/>
  <c r="I298" i="3"/>
  <c r="H298" i="3"/>
  <c r="G298" i="3"/>
  <c r="F298" i="3"/>
  <c r="S297" i="3"/>
  <c r="R297" i="3"/>
  <c r="Q297" i="3"/>
  <c r="P297" i="3"/>
  <c r="O297" i="3"/>
  <c r="N297" i="3"/>
  <c r="M297" i="3"/>
  <c r="L297" i="3"/>
  <c r="K297" i="3"/>
  <c r="J297" i="3"/>
  <c r="I297" i="3"/>
  <c r="H297" i="3"/>
  <c r="G297" i="3"/>
  <c r="F297" i="3"/>
  <c r="E297" i="3"/>
  <c r="D297" i="3"/>
  <c r="C297" i="3"/>
  <c r="B297" i="3"/>
  <c r="A297" i="3"/>
  <c r="S296" i="3"/>
  <c r="R296" i="3"/>
  <c r="Q296" i="3"/>
  <c r="P296" i="3"/>
  <c r="O296" i="3"/>
  <c r="N296" i="3"/>
  <c r="M296" i="3"/>
  <c r="L296" i="3"/>
  <c r="K296" i="3"/>
  <c r="J296" i="3"/>
  <c r="I296" i="3"/>
  <c r="H296" i="3"/>
  <c r="G296" i="3"/>
  <c r="F296" i="3"/>
  <c r="S295" i="3"/>
  <c r="R295" i="3"/>
  <c r="Q295" i="3"/>
  <c r="P295" i="3"/>
  <c r="O295" i="3"/>
  <c r="N295" i="3"/>
  <c r="M295" i="3"/>
  <c r="L295" i="3"/>
  <c r="K295" i="3"/>
  <c r="J295" i="3"/>
  <c r="I295" i="3"/>
  <c r="H295" i="3"/>
  <c r="G295" i="3"/>
  <c r="F295" i="3"/>
  <c r="S294" i="3"/>
  <c r="R294" i="3"/>
  <c r="Q294" i="3"/>
  <c r="P294" i="3"/>
  <c r="O294" i="3"/>
  <c r="N294" i="3"/>
  <c r="M294" i="3"/>
  <c r="L294" i="3"/>
  <c r="K294" i="3"/>
  <c r="J294" i="3"/>
  <c r="I294" i="3"/>
  <c r="H294" i="3"/>
  <c r="G294" i="3"/>
  <c r="F294" i="3"/>
  <c r="E294" i="3"/>
  <c r="D294" i="3"/>
  <c r="C294" i="3"/>
  <c r="B294" i="3"/>
  <c r="A294" i="3"/>
  <c r="S293" i="3"/>
  <c r="R293" i="3"/>
  <c r="Q293" i="3"/>
  <c r="P293" i="3"/>
  <c r="O293" i="3"/>
  <c r="N293" i="3"/>
  <c r="M293" i="3"/>
  <c r="L293" i="3"/>
  <c r="K293" i="3"/>
  <c r="J293" i="3"/>
  <c r="I293" i="3"/>
  <c r="H293" i="3"/>
  <c r="G293" i="3"/>
  <c r="F293" i="3"/>
  <c r="S292" i="3"/>
  <c r="R292" i="3"/>
  <c r="Q292" i="3"/>
  <c r="P292" i="3"/>
  <c r="O292" i="3"/>
  <c r="N292" i="3"/>
  <c r="M292" i="3"/>
  <c r="L292" i="3"/>
  <c r="K292" i="3"/>
  <c r="J292" i="3"/>
  <c r="I292" i="3"/>
  <c r="H292" i="3"/>
  <c r="G292" i="3"/>
  <c r="F292" i="3"/>
  <c r="S291" i="3"/>
  <c r="R291" i="3"/>
  <c r="Q291" i="3"/>
  <c r="P291" i="3"/>
  <c r="O291" i="3"/>
  <c r="N291" i="3"/>
  <c r="M291" i="3"/>
  <c r="L291" i="3"/>
  <c r="K291" i="3"/>
  <c r="J291" i="3"/>
  <c r="I291" i="3"/>
  <c r="H291" i="3"/>
  <c r="G291" i="3"/>
  <c r="F291" i="3"/>
  <c r="E291" i="3"/>
  <c r="D291" i="3"/>
  <c r="S290" i="3"/>
  <c r="R290" i="3"/>
  <c r="Q290" i="3"/>
  <c r="P290" i="3"/>
  <c r="O290" i="3"/>
  <c r="N290" i="3"/>
  <c r="M290" i="3"/>
  <c r="L290" i="3"/>
  <c r="K290" i="3"/>
  <c r="J290" i="3"/>
  <c r="I290" i="3"/>
  <c r="H290" i="3"/>
  <c r="G290" i="3"/>
  <c r="F290" i="3"/>
  <c r="S289" i="3"/>
  <c r="R289" i="3"/>
  <c r="Q289" i="3"/>
  <c r="P289" i="3"/>
  <c r="O289" i="3"/>
  <c r="N289" i="3"/>
  <c r="M289" i="3"/>
  <c r="L289" i="3"/>
  <c r="K289" i="3"/>
  <c r="J289" i="3"/>
  <c r="I289" i="3"/>
  <c r="H289" i="3"/>
  <c r="G289" i="3"/>
  <c r="F289" i="3"/>
  <c r="S288" i="3"/>
  <c r="R288" i="3"/>
  <c r="Q288" i="3"/>
  <c r="P288" i="3"/>
  <c r="O288" i="3"/>
  <c r="N288" i="3"/>
  <c r="M288" i="3"/>
  <c r="L288" i="3"/>
  <c r="K288" i="3"/>
  <c r="J288" i="3"/>
  <c r="I288" i="3"/>
  <c r="H288" i="3"/>
  <c r="G288" i="3"/>
  <c r="F288" i="3"/>
  <c r="S287" i="3"/>
  <c r="R287" i="3"/>
  <c r="Q287" i="3"/>
  <c r="P287" i="3"/>
  <c r="O287" i="3"/>
  <c r="N287" i="3"/>
  <c r="M287" i="3"/>
  <c r="L287" i="3"/>
  <c r="K287" i="3"/>
  <c r="J287" i="3"/>
  <c r="I287" i="3"/>
  <c r="H287" i="3"/>
  <c r="G287" i="3"/>
  <c r="F287" i="3"/>
  <c r="S286" i="3"/>
  <c r="R286" i="3"/>
  <c r="Q286" i="3"/>
  <c r="P286" i="3"/>
  <c r="O286" i="3"/>
  <c r="N286" i="3"/>
  <c r="M286" i="3"/>
  <c r="L286" i="3"/>
  <c r="K286" i="3"/>
  <c r="J286" i="3"/>
  <c r="I286" i="3"/>
  <c r="H286" i="3"/>
  <c r="G286" i="3"/>
  <c r="F286" i="3"/>
  <c r="E286" i="3"/>
  <c r="D286" i="3"/>
  <c r="C286" i="3"/>
  <c r="B286" i="3"/>
  <c r="A286" i="3"/>
  <c r="S284" i="3"/>
  <c r="R284" i="3"/>
  <c r="Q284" i="3"/>
  <c r="P284" i="3"/>
  <c r="O284" i="3"/>
  <c r="N284" i="3"/>
  <c r="M284" i="3"/>
  <c r="L284" i="3"/>
  <c r="K284" i="3"/>
  <c r="J284" i="3"/>
  <c r="I284" i="3"/>
  <c r="H284" i="3"/>
  <c r="G284" i="3"/>
  <c r="F284" i="3"/>
  <c r="S283" i="3"/>
  <c r="R283" i="3"/>
  <c r="Q283" i="3"/>
  <c r="P283" i="3"/>
  <c r="O283" i="3"/>
  <c r="N283" i="3"/>
  <c r="M283" i="3"/>
  <c r="L283" i="3"/>
  <c r="K283" i="3"/>
  <c r="J283" i="3"/>
  <c r="I283" i="3"/>
  <c r="H283" i="3"/>
  <c r="G283" i="3"/>
  <c r="F283" i="3"/>
  <c r="S282" i="3"/>
  <c r="R282" i="3"/>
  <c r="Q282" i="3"/>
  <c r="P282" i="3"/>
  <c r="O282" i="3"/>
  <c r="N282" i="3"/>
  <c r="M282" i="3"/>
  <c r="L282" i="3"/>
  <c r="K282" i="3"/>
  <c r="J282" i="3"/>
  <c r="I282" i="3"/>
  <c r="H282" i="3"/>
  <c r="G282" i="3"/>
  <c r="F282" i="3"/>
  <c r="S281" i="3"/>
  <c r="R281" i="3"/>
  <c r="Q281" i="3"/>
  <c r="P281" i="3"/>
  <c r="O281" i="3"/>
  <c r="N281" i="3"/>
  <c r="M281" i="3"/>
  <c r="L281" i="3"/>
  <c r="K281" i="3"/>
  <c r="J281" i="3"/>
  <c r="I281" i="3"/>
  <c r="H281" i="3"/>
  <c r="G281" i="3"/>
  <c r="F281" i="3"/>
  <c r="E281" i="3"/>
  <c r="D281" i="3"/>
  <c r="S280" i="3"/>
  <c r="R280" i="3"/>
  <c r="Q280" i="3"/>
  <c r="P280" i="3"/>
  <c r="O280" i="3"/>
  <c r="N280" i="3"/>
  <c r="M280" i="3"/>
  <c r="L280" i="3"/>
  <c r="K280" i="3"/>
  <c r="J280" i="3"/>
  <c r="I280" i="3"/>
  <c r="H280" i="3"/>
  <c r="G280" i="3"/>
  <c r="F280" i="3"/>
  <c r="E280" i="3"/>
  <c r="D280" i="3"/>
  <c r="S279" i="3"/>
  <c r="R279" i="3"/>
  <c r="Q279" i="3"/>
  <c r="P279" i="3"/>
  <c r="O279" i="3"/>
  <c r="M279" i="3"/>
  <c r="L279" i="3"/>
  <c r="K279" i="3"/>
  <c r="J279" i="3"/>
  <c r="I279" i="3"/>
  <c r="H279" i="3"/>
  <c r="G279" i="3"/>
  <c r="F279" i="3"/>
  <c r="E279" i="3"/>
  <c r="D279" i="3"/>
  <c r="C279" i="3"/>
  <c r="B279" i="3"/>
  <c r="A279" i="3"/>
  <c r="S278" i="3"/>
  <c r="R278" i="3"/>
  <c r="Q278" i="3"/>
  <c r="P278" i="3"/>
  <c r="O278" i="3"/>
  <c r="N278" i="3"/>
  <c r="M278" i="3"/>
  <c r="L278" i="3"/>
  <c r="K278" i="3"/>
  <c r="J278" i="3"/>
  <c r="I278" i="3"/>
  <c r="H278" i="3"/>
  <c r="G278" i="3"/>
  <c r="F278" i="3"/>
  <c r="S277" i="3"/>
  <c r="R277" i="3"/>
  <c r="Q277" i="3"/>
  <c r="P277" i="3"/>
  <c r="O277" i="3"/>
  <c r="N277" i="3"/>
  <c r="M277" i="3"/>
  <c r="L277" i="3"/>
  <c r="K277" i="3"/>
  <c r="J277" i="3"/>
  <c r="I277" i="3"/>
  <c r="H277" i="3"/>
  <c r="G277" i="3"/>
  <c r="F277" i="3"/>
  <c r="E277" i="3"/>
  <c r="D277" i="3"/>
  <c r="C277" i="3"/>
  <c r="B277" i="3"/>
  <c r="A277" i="3"/>
  <c r="S275" i="3"/>
  <c r="R275" i="3"/>
  <c r="Q275" i="3"/>
  <c r="P275" i="3"/>
  <c r="O275" i="3"/>
  <c r="N275" i="3"/>
  <c r="M275" i="3"/>
  <c r="L275" i="3"/>
  <c r="K275" i="3"/>
  <c r="J275" i="3"/>
  <c r="I275" i="3"/>
  <c r="H275" i="3"/>
  <c r="G275" i="3"/>
  <c r="F275" i="3"/>
  <c r="S274" i="3"/>
  <c r="R274" i="3"/>
  <c r="Q274" i="3"/>
  <c r="P274" i="3"/>
  <c r="O274" i="3"/>
  <c r="N274" i="3"/>
  <c r="M274" i="3"/>
  <c r="L274" i="3"/>
  <c r="K274" i="3"/>
  <c r="J274" i="3"/>
  <c r="I274" i="3"/>
  <c r="H274" i="3"/>
  <c r="G274" i="3"/>
  <c r="F274" i="3"/>
  <c r="S273" i="3"/>
  <c r="R273" i="3"/>
  <c r="Q273" i="3"/>
  <c r="P273" i="3"/>
  <c r="O273" i="3"/>
  <c r="N273" i="3"/>
  <c r="M273" i="3"/>
  <c r="L273" i="3"/>
  <c r="K273" i="3"/>
  <c r="J273" i="3"/>
  <c r="I273" i="3"/>
  <c r="H273" i="3"/>
  <c r="G273" i="3"/>
  <c r="F273" i="3"/>
  <c r="S272" i="3"/>
  <c r="R272" i="3"/>
  <c r="Q272" i="3"/>
  <c r="P272" i="3"/>
  <c r="O272" i="3"/>
  <c r="N272" i="3"/>
  <c r="M272" i="3"/>
  <c r="L272" i="3"/>
  <c r="K272" i="3"/>
  <c r="J272" i="3"/>
  <c r="I272" i="3"/>
  <c r="H272" i="3"/>
  <c r="G272" i="3"/>
  <c r="F272" i="3"/>
  <c r="S271" i="3"/>
  <c r="R271" i="3"/>
  <c r="Q271" i="3"/>
  <c r="P271" i="3"/>
  <c r="O271" i="3"/>
  <c r="N271" i="3"/>
  <c r="M271" i="3"/>
  <c r="L271" i="3"/>
  <c r="K271" i="3"/>
  <c r="J271" i="3"/>
  <c r="I271" i="3"/>
  <c r="H271" i="3"/>
  <c r="G271" i="3"/>
  <c r="F271" i="3"/>
  <c r="S270" i="3"/>
  <c r="R270" i="3"/>
  <c r="Q270" i="3"/>
  <c r="P270" i="3"/>
  <c r="O270" i="3"/>
  <c r="N270" i="3"/>
  <c r="M270" i="3"/>
  <c r="L270" i="3"/>
  <c r="K270" i="3"/>
  <c r="J270" i="3"/>
  <c r="I270" i="3"/>
  <c r="H270" i="3"/>
  <c r="G270" i="3"/>
  <c r="F270" i="3"/>
  <c r="S269" i="3"/>
  <c r="R269" i="3"/>
  <c r="Q269" i="3"/>
  <c r="P269" i="3"/>
  <c r="O269" i="3"/>
  <c r="N269" i="3"/>
  <c r="M269" i="3"/>
  <c r="L269" i="3"/>
  <c r="K269" i="3"/>
  <c r="J269" i="3"/>
  <c r="I269" i="3"/>
  <c r="H269" i="3"/>
  <c r="G269" i="3"/>
  <c r="F269" i="3"/>
  <c r="S268" i="3"/>
  <c r="R268" i="3"/>
  <c r="Q268" i="3"/>
  <c r="P268" i="3"/>
  <c r="O268" i="3"/>
  <c r="N268" i="3"/>
  <c r="M268" i="3"/>
  <c r="L268" i="3"/>
  <c r="K268" i="3"/>
  <c r="J268" i="3"/>
  <c r="I268" i="3"/>
  <c r="H268" i="3"/>
  <c r="G268" i="3"/>
  <c r="F268" i="3"/>
  <c r="S267" i="3"/>
  <c r="R267" i="3"/>
  <c r="Q267" i="3"/>
  <c r="P267" i="3"/>
  <c r="O267" i="3"/>
  <c r="N267" i="3"/>
  <c r="M267" i="3"/>
  <c r="L267" i="3"/>
  <c r="K267" i="3"/>
  <c r="J267" i="3"/>
  <c r="I267" i="3"/>
  <c r="H267" i="3"/>
  <c r="G267" i="3"/>
  <c r="F267" i="3"/>
  <c r="E267" i="3"/>
  <c r="D267" i="3"/>
  <c r="C267" i="3"/>
  <c r="B267" i="3"/>
  <c r="A267" i="3"/>
  <c r="S266" i="3"/>
  <c r="R266" i="3"/>
  <c r="Q266" i="3"/>
  <c r="P266" i="3"/>
  <c r="O266" i="3"/>
  <c r="N266" i="3"/>
  <c r="M266" i="3"/>
  <c r="L266" i="3"/>
  <c r="K266" i="3"/>
  <c r="J266" i="3"/>
  <c r="I266" i="3"/>
  <c r="H266" i="3"/>
  <c r="G266" i="3"/>
  <c r="F266" i="3"/>
  <c r="E266" i="3"/>
  <c r="D266" i="3"/>
  <c r="C266" i="3"/>
  <c r="B266" i="3"/>
  <c r="A266" i="3"/>
  <c r="S265" i="3"/>
  <c r="R265" i="3"/>
  <c r="Q265" i="3"/>
  <c r="P265" i="3"/>
  <c r="O265" i="3"/>
  <c r="N265" i="3"/>
  <c r="M265" i="3"/>
  <c r="L265" i="3"/>
  <c r="K265" i="3"/>
  <c r="J265" i="3"/>
  <c r="I265" i="3"/>
  <c r="H265" i="3"/>
  <c r="G265" i="3"/>
  <c r="F265" i="3"/>
  <c r="S264" i="3"/>
  <c r="R264" i="3"/>
  <c r="Q264" i="3"/>
  <c r="P264" i="3"/>
  <c r="O264" i="3"/>
  <c r="N264" i="3"/>
  <c r="M264" i="3"/>
  <c r="L264" i="3"/>
  <c r="K264" i="3"/>
  <c r="J264" i="3"/>
  <c r="I264" i="3"/>
  <c r="H264" i="3"/>
  <c r="G264" i="3"/>
  <c r="F264" i="3"/>
  <c r="E264" i="3"/>
  <c r="D264" i="3"/>
  <c r="C264" i="3"/>
  <c r="B264" i="3"/>
  <c r="A264" i="3"/>
  <c r="S263" i="3"/>
  <c r="R263" i="3"/>
  <c r="Q263" i="3"/>
  <c r="P263" i="3"/>
  <c r="O263" i="3"/>
  <c r="N263" i="3"/>
  <c r="M263" i="3"/>
  <c r="L263" i="3"/>
  <c r="K263" i="3"/>
  <c r="J263" i="3"/>
  <c r="I263" i="3"/>
  <c r="H263" i="3"/>
  <c r="G263" i="3"/>
  <c r="F263" i="3"/>
  <c r="S262" i="3"/>
  <c r="R262" i="3"/>
  <c r="Q262" i="3"/>
  <c r="P262" i="3"/>
  <c r="O262" i="3"/>
  <c r="N262" i="3"/>
  <c r="M262" i="3"/>
  <c r="L262" i="3"/>
  <c r="K262" i="3"/>
  <c r="J262" i="3"/>
  <c r="I262" i="3"/>
  <c r="H262" i="3"/>
  <c r="G262" i="3"/>
  <c r="F262" i="3"/>
  <c r="S261" i="3"/>
  <c r="R261" i="3"/>
  <c r="Q261" i="3"/>
  <c r="P261" i="3"/>
  <c r="O261" i="3"/>
  <c r="N261" i="3"/>
  <c r="M261" i="3"/>
  <c r="L261" i="3"/>
  <c r="K261" i="3"/>
  <c r="J261" i="3"/>
  <c r="I261" i="3"/>
  <c r="H261" i="3"/>
  <c r="G261" i="3"/>
  <c r="F261" i="3"/>
  <c r="E261" i="3"/>
  <c r="D261" i="3"/>
  <c r="S260" i="3"/>
  <c r="R260" i="3"/>
  <c r="Q260" i="3"/>
  <c r="P260" i="3"/>
  <c r="O260" i="3"/>
  <c r="N260" i="3"/>
  <c r="M260" i="3"/>
  <c r="L260" i="3"/>
  <c r="K260" i="3"/>
  <c r="J260" i="3"/>
  <c r="I260" i="3"/>
  <c r="H260" i="3"/>
  <c r="G260" i="3"/>
  <c r="F260" i="3"/>
  <c r="E260" i="3"/>
  <c r="D260" i="3"/>
  <c r="S259" i="3"/>
  <c r="R259" i="3"/>
  <c r="Q259" i="3"/>
  <c r="P259" i="3"/>
  <c r="O259" i="3"/>
  <c r="N259" i="3"/>
  <c r="M259" i="3"/>
  <c r="L259" i="3"/>
  <c r="K259" i="3"/>
  <c r="J259" i="3"/>
  <c r="I259" i="3"/>
  <c r="H259" i="3"/>
  <c r="G259" i="3"/>
  <c r="F259" i="3"/>
  <c r="S258" i="3"/>
  <c r="R258" i="3"/>
  <c r="Q258" i="3"/>
  <c r="P258" i="3"/>
  <c r="O258" i="3"/>
  <c r="N258" i="3"/>
  <c r="M258" i="3"/>
  <c r="L258" i="3"/>
  <c r="K258" i="3"/>
  <c r="J258" i="3"/>
  <c r="I258" i="3"/>
  <c r="H258" i="3"/>
  <c r="G258" i="3"/>
  <c r="F258" i="3"/>
  <c r="E258" i="3"/>
  <c r="D258" i="3"/>
  <c r="C258" i="3"/>
  <c r="B258" i="3"/>
  <c r="A258" i="3"/>
  <c r="S256" i="3"/>
  <c r="R256" i="3"/>
  <c r="Q256" i="3"/>
  <c r="P256" i="3"/>
  <c r="O256" i="3"/>
  <c r="N256" i="3"/>
  <c r="M256" i="3"/>
  <c r="L256" i="3"/>
  <c r="K256" i="3"/>
  <c r="J256" i="3"/>
  <c r="I256" i="3"/>
  <c r="H256" i="3"/>
  <c r="G256" i="3"/>
  <c r="F256" i="3"/>
  <c r="S255" i="3"/>
  <c r="R255" i="3"/>
  <c r="Q255" i="3"/>
  <c r="P255" i="3"/>
  <c r="O255" i="3"/>
  <c r="N255" i="3"/>
  <c r="M255" i="3"/>
  <c r="L255" i="3"/>
  <c r="K255" i="3"/>
  <c r="J255" i="3"/>
  <c r="I255" i="3"/>
  <c r="H255" i="3"/>
  <c r="G255" i="3"/>
  <c r="F255" i="3"/>
  <c r="S254" i="3"/>
  <c r="R254" i="3"/>
  <c r="Q254" i="3"/>
  <c r="P254" i="3"/>
  <c r="O254" i="3"/>
  <c r="N254" i="3"/>
  <c r="M254" i="3"/>
  <c r="L254" i="3"/>
  <c r="K254" i="3"/>
  <c r="J254" i="3"/>
  <c r="I254" i="3"/>
  <c r="H254" i="3"/>
  <c r="G254" i="3"/>
  <c r="F254" i="3"/>
  <c r="S253" i="3"/>
  <c r="R253" i="3"/>
  <c r="Q253" i="3"/>
  <c r="P253" i="3"/>
  <c r="O253" i="3"/>
  <c r="N253" i="3"/>
  <c r="M253" i="3"/>
  <c r="L253" i="3"/>
  <c r="K253" i="3"/>
  <c r="J253" i="3"/>
  <c r="I253" i="3"/>
  <c r="H253" i="3"/>
  <c r="G253" i="3"/>
  <c r="F253" i="3"/>
  <c r="S252" i="3"/>
  <c r="R252" i="3"/>
  <c r="Q252" i="3"/>
  <c r="P252" i="3"/>
  <c r="O252" i="3"/>
  <c r="N252" i="3"/>
  <c r="M252" i="3"/>
  <c r="L252" i="3"/>
  <c r="K252" i="3"/>
  <c r="J252" i="3"/>
  <c r="I252" i="3"/>
  <c r="H252" i="3"/>
  <c r="G252" i="3"/>
  <c r="F252" i="3"/>
  <c r="S251" i="3"/>
  <c r="R251" i="3"/>
  <c r="Q251" i="3"/>
  <c r="P251" i="3"/>
  <c r="O251" i="3"/>
  <c r="N251" i="3"/>
  <c r="M251" i="3"/>
  <c r="L251" i="3"/>
  <c r="K251" i="3"/>
  <c r="J251" i="3"/>
  <c r="I251" i="3"/>
  <c r="H251" i="3"/>
  <c r="G251" i="3"/>
  <c r="F251" i="3"/>
  <c r="E251" i="3"/>
  <c r="D251" i="3"/>
  <c r="C251" i="3"/>
  <c r="B251" i="3"/>
  <c r="A251" i="3"/>
  <c r="S249" i="3"/>
  <c r="R249" i="3"/>
  <c r="Q249" i="3"/>
  <c r="P249" i="3"/>
  <c r="O249" i="3"/>
  <c r="N249" i="3"/>
  <c r="M249" i="3"/>
  <c r="L249" i="3"/>
  <c r="K249" i="3"/>
  <c r="J249" i="3"/>
  <c r="I249" i="3"/>
  <c r="G249" i="3"/>
  <c r="F249" i="3"/>
  <c r="E249" i="3"/>
  <c r="D249" i="3"/>
  <c r="S248" i="3"/>
  <c r="R248" i="3"/>
  <c r="Q248" i="3"/>
  <c r="P248" i="3"/>
  <c r="O248" i="3"/>
  <c r="N248" i="3"/>
  <c r="M248" i="3"/>
  <c r="L248" i="3"/>
  <c r="K248" i="3"/>
  <c r="J248" i="3"/>
  <c r="I248" i="3"/>
  <c r="H248" i="3"/>
  <c r="G248" i="3"/>
  <c r="F248" i="3"/>
  <c r="E248" i="3"/>
  <c r="D248" i="3"/>
  <c r="C248" i="3"/>
  <c r="B248" i="3"/>
  <c r="A248" i="3"/>
  <c r="S247" i="3"/>
  <c r="R247" i="3"/>
  <c r="Q247" i="3"/>
  <c r="P247" i="3"/>
  <c r="O247" i="3"/>
  <c r="N247" i="3"/>
  <c r="M247" i="3"/>
  <c r="L247" i="3"/>
  <c r="K247" i="3"/>
  <c r="J247" i="3"/>
  <c r="I247" i="3"/>
  <c r="H247" i="3"/>
  <c r="G247" i="3"/>
  <c r="F247" i="3"/>
  <c r="S246" i="3"/>
  <c r="R246" i="3"/>
  <c r="Q246" i="3"/>
  <c r="P246" i="3"/>
  <c r="O246" i="3"/>
  <c r="N246" i="3"/>
  <c r="M246" i="3"/>
  <c r="L246" i="3"/>
  <c r="K246" i="3"/>
  <c r="J246" i="3"/>
  <c r="I246" i="3"/>
  <c r="H246" i="3"/>
  <c r="G246" i="3"/>
  <c r="F246" i="3"/>
  <c r="S245" i="3"/>
  <c r="R245" i="3"/>
  <c r="Q245" i="3"/>
  <c r="P245" i="3"/>
  <c r="O245" i="3"/>
  <c r="N245" i="3"/>
  <c r="M245" i="3"/>
  <c r="L245" i="3"/>
  <c r="K245" i="3"/>
  <c r="J245" i="3"/>
  <c r="I245" i="3"/>
  <c r="H245" i="3"/>
  <c r="G245" i="3"/>
  <c r="F245" i="3"/>
  <c r="E245" i="3"/>
  <c r="D245" i="3"/>
  <c r="S244" i="3"/>
  <c r="R244" i="3"/>
  <c r="Q244" i="3"/>
  <c r="P244" i="3"/>
  <c r="O244" i="3"/>
  <c r="N244" i="3"/>
  <c r="M244" i="3"/>
  <c r="L244" i="3"/>
  <c r="K244" i="3"/>
  <c r="J244" i="3"/>
  <c r="I244" i="3"/>
  <c r="H244" i="3"/>
  <c r="G244" i="3"/>
  <c r="F244" i="3"/>
  <c r="S243" i="3"/>
  <c r="R243" i="3"/>
  <c r="Q243" i="3"/>
  <c r="P243" i="3"/>
  <c r="O243" i="3"/>
  <c r="N243" i="3"/>
  <c r="M243" i="3"/>
  <c r="L243" i="3"/>
  <c r="K243" i="3"/>
  <c r="J243" i="3"/>
  <c r="I243" i="3"/>
  <c r="H243" i="3"/>
  <c r="G243" i="3"/>
  <c r="F243" i="3"/>
  <c r="E243" i="3"/>
  <c r="D243" i="3"/>
  <c r="S242" i="3"/>
  <c r="R242" i="3"/>
  <c r="Q242" i="3"/>
  <c r="P242" i="3"/>
  <c r="O242" i="3"/>
  <c r="N242" i="3"/>
  <c r="M242" i="3"/>
  <c r="L242" i="3"/>
  <c r="K242" i="3"/>
  <c r="J242" i="3"/>
  <c r="I242" i="3"/>
  <c r="H242" i="3"/>
  <c r="G242" i="3"/>
  <c r="F242" i="3"/>
  <c r="S241" i="3"/>
  <c r="R241" i="3"/>
  <c r="Q241" i="3"/>
  <c r="P241" i="3"/>
  <c r="O241" i="3"/>
  <c r="N241" i="3"/>
  <c r="M241" i="3"/>
  <c r="L241" i="3"/>
  <c r="K241" i="3"/>
  <c r="J241" i="3"/>
  <c r="I241" i="3"/>
  <c r="H241" i="3"/>
  <c r="G241" i="3"/>
  <c r="F241" i="3"/>
  <c r="E241" i="3"/>
  <c r="D241" i="3"/>
  <c r="C241" i="3"/>
  <c r="B241" i="3"/>
  <c r="A241" i="3"/>
  <c r="S240" i="3"/>
  <c r="R240" i="3"/>
  <c r="Q240" i="3"/>
  <c r="P240" i="3"/>
  <c r="O240" i="3"/>
  <c r="N240" i="3"/>
  <c r="M240" i="3"/>
  <c r="L240" i="3"/>
  <c r="K240" i="3"/>
  <c r="J240" i="3"/>
  <c r="I240" i="3"/>
  <c r="H240" i="3"/>
  <c r="G240" i="3"/>
  <c r="F240" i="3"/>
  <c r="E240" i="3"/>
  <c r="D240" i="3"/>
  <c r="S239" i="3"/>
  <c r="R239" i="3"/>
  <c r="Q239" i="3"/>
  <c r="P239" i="3"/>
  <c r="O239" i="3"/>
  <c r="N239" i="3"/>
  <c r="M239" i="3"/>
  <c r="L239" i="3"/>
  <c r="K239" i="3"/>
  <c r="J239" i="3"/>
  <c r="I239" i="3"/>
  <c r="H239" i="3"/>
  <c r="G239" i="3"/>
  <c r="F239" i="3"/>
  <c r="S238" i="3"/>
  <c r="R238" i="3"/>
  <c r="Q238" i="3"/>
  <c r="P238" i="3"/>
  <c r="O238" i="3"/>
  <c r="N238" i="3"/>
  <c r="M238" i="3"/>
  <c r="L238" i="3"/>
  <c r="K238" i="3"/>
  <c r="J238" i="3"/>
  <c r="I238" i="3"/>
  <c r="H238" i="3"/>
  <c r="G238" i="3"/>
  <c r="F238" i="3"/>
  <c r="E238" i="3"/>
  <c r="D238" i="3"/>
  <c r="S237" i="3"/>
  <c r="R237" i="3"/>
  <c r="Q237" i="3"/>
  <c r="P237" i="3"/>
  <c r="O237" i="3"/>
  <c r="N237" i="3"/>
  <c r="M237" i="3"/>
  <c r="L237" i="3"/>
  <c r="K237" i="3"/>
  <c r="J237" i="3"/>
  <c r="I237" i="3"/>
  <c r="H237" i="3"/>
  <c r="G237" i="3"/>
  <c r="F237" i="3"/>
  <c r="S236" i="3"/>
  <c r="R236" i="3"/>
  <c r="Q236" i="3"/>
  <c r="P236" i="3"/>
  <c r="O236" i="3"/>
  <c r="N236" i="3"/>
  <c r="M236" i="3"/>
  <c r="L236" i="3"/>
  <c r="K236" i="3"/>
  <c r="J236" i="3"/>
  <c r="I236" i="3"/>
  <c r="H236" i="3"/>
  <c r="G236" i="3"/>
  <c r="F236" i="3"/>
  <c r="S235" i="3"/>
  <c r="R235" i="3"/>
  <c r="Q235" i="3"/>
  <c r="P235" i="3"/>
  <c r="O235" i="3"/>
  <c r="N235" i="3"/>
  <c r="M235" i="3"/>
  <c r="L235" i="3"/>
  <c r="K235" i="3"/>
  <c r="J235" i="3"/>
  <c r="I235" i="3"/>
  <c r="H235" i="3"/>
  <c r="G235" i="3"/>
  <c r="F235" i="3"/>
  <c r="E235" i="3"/>
  <c r="D235" i="3"/>
  <c r="S234" i="3"/>
  <c r="R234" i="3"/>
  <c r="Q234" i="3"/>
  <c r="P234" i="3"/>
  <c r="O234" i="3"/>
  <c r="N234" i="3"/>
  <c r="M234" i="3"/>
  <c r="L234" i="3"/>
  <c r="K234" i="3"/>
  <c r="J234" i="3"/>
  <c r="I234" i="3"/>
  <c r="H234" i="3"/>
  <c r="G234" i="3"/>
  <c r="F234" i="3"/>
  <c r="S233" i="3"/>
  <c r="R233" i="3"/>
  <c r="Q233" i="3"/>
  <c r="P233" i="3"/>
  <c r="O233" i="3"/>
  <c r="N233" i="3"/>
  <c r="M233" i="3"/>
  <c r="L233" i="3"/>
  <c r="K233" i="3"/>
  <c r="J233" i="3"/>
  <c r="I233" i="3"/>
  <c r="H233" i="3"/>
  <c r="G233" i="3"/>
  <c r="F233" i="3"/>
  <c r="E233" i="3"/>
  <c r="D233" i="3"/>
  <c r="C233" i="3"/>
  <c r="B233" i="3"/>
  <c r="A233" i="3"/>
  <c r="S232" i="3"/>
  <c r="R232" i="3"/>
  <c r="Q232" i="3"/>
  <c r="P232" i="3"/>
  <c r="O232" i="3"/>
  <c r="N232" i="3"/>
  <c r="M232" i="3"/>
  <c r="L232" i="3"/>
  <c r="K232" i="3"/>
  <c r="J232" i="3"/>
  <c r="I232" i="3"/>
  <c r="H232" i="3"/>
  <c r="G232" i="3"/>
  <c r="F232" i="3"/>
  <c r="E232" i="3"/>
  <c r="D232" i="3"/>
  <c r="S231" i="3"/>
  <c r="R231" i="3"/>
  <c r="Q231" i="3"/>
  <c r="P231" i="3"/>
  <c r="O231" i="3"/>
  <c r="N231" i="3"/>
  <c r="M231" i="3"/>
  <c r="L231" i="3"/>
  <c r="K231" i="3"/>
  <c r="J231" i="3"/>
  <c r="I231" i="3"/>
  <c r="H231" i="3"/>
  <c r="G231" i="3"/>
  <c r="F231" i="3"/>
  <c r="S230" i="3"/>
  <c r="R230" i="3"/>
  <c r="Q230" i="3"/>
  <c r="P230" i="3"/>
  <c r="O230" i="3"/>
  <c r="N230" i="3"/>
  <c r="M230" i="3"/>
  <c r="L230" i="3"/>
  <c r="K230" i="3"/>
  <c r="J230" i="3"/>
  <c r="I230" i="3"/>
  <c r="H230" i="3"/>
  <c r="G230" i="3"/>
  <c r="F230" i="3"/>
  <c r="E230" i="3"/>
  <c r="D230" i="3"/>
  <c r="S229" i="3"/>
  <c r="R229" i="3"/>
  <c r="Q229" i="3"/>
  <c r="P229" i="3"/>
  <c r="O229" i="3"/>
  <c r="N229" i="3"/>
  <c r="M229" i="3"/>
  <c r="L229" i="3"/>
  <c r="K229" i="3"/>
  <c r="J229" i="3"/>
  <c r="I229" i="3"/>
  <c r="H229" i="3"/>
  <c r="G229" i="3"/>
  <c r="F229" i="3"/>
  <c r="S228" i="3"/>
  <c r="R228" i="3"/>
  <c r="Q228" i="3"/>
  <c r="P228" i="3"/>
  <c r="O228" i="3"/>
  <c r="N228" i="3"/>
  <c r="M228" i="3"/>
  <c r="L228" i="3"/>
  <c r="K228" i="3"/>
  <c r="J228" i="3"/>
  <c r="I228" i="3"/>
  <c r="H228" i="3"/>
  <c r="G228" i="3"/>
  <c r="F228" i="3"/>
  <c r="E228" i="3"/>
  <c r="D228" i="3"/>
  <c r="S227" i="3"/>
  <c r="R227" i="3"/>
  <c r="Q227" i="3"/>
  <c r="P227" i="3"/>
  <c r="O227" i="3"/>
  <c r="N227" i="3"/>
  <c r="M227" i="3"/>
  <c r="L227" i="3"/>
  <c r="K227" i="3"/>
  <c r="J227" i="3"/>
  <c r="I227" i="3"/>
  <c r="H227" i="3"/>
  <c r="G227" i="3"/>
  <c r="F227" i="3"/>
  <c r="S226" i="3"/>
  <c r="R226" i="3"/>
  <c r="Q226" i="3"/>
  <c r="P226" i="3"/>
  <c r="O226" i="3"/>
  <c r="N226" i="3"/>
  <c r="M226" i="3"/>
  <c r="L226" i="3"/>
  <c r="K226" i="3"/>
  <c r="J226" i="3"/>
  <c r="I226" i="3"/>
  <c r="H226" i="3"/>
  <c r="G226" i="3"/>
  <c r="F226" i="3"/>
  <c r="S225" i="3"/>
  <c r="R225" i="3"/>
  <c r="Q225" i="3"/>
  <c r="P225" i="3"/>
  <c r="O225" i="3"/>
  <c r="N225" i="3"/>
  <c r="M225" i="3"/>
  <c r="L225" i="3"/>
  <c r="K225" i="3"/>
  <c r="J225" i="3"/>
  <c r="I225" i="3"/>
  <c r="H225" i="3"/>
  <c r="G225" i="3"/>
  <c r="F225" i="3"/>
  <c r="E225" i="3"/>
  <c r="D225" i="3"/>
  <c r="S224" i="3"/>
  <c r="R224" i="3"/>
  <c r="Q224" i="3"/>
  <c r="P224" i="3"/>
  <c r="O224" i="3"/>
  <c r="N224" i="3"/>
  <c r="M224" i="3"/>
  <c r="L224" i="3"/>
  <c r="K224" i="3"/>
  <c r="J224" i="3"/>
  <c r="I224" i="3"/>
  <c r="H224" i="3"/>
  <c r="G224" i="3"/>
  <c r="F224" i="3"/>
  <c r="S223" i="3"/>
  <c r="R223" i="3"/>
  <c r="Q223" i="3"/>
  <c r="P223" i="3"/>
  <c r="O223" i="3"/>
  <c r="N223" i="3"/>
  <c r="M223" i="3"/>
  <c r="L223" i="3"/>
  <c r="K223" i="3"/>
  <c r="J223" i="3"/>
  <c r="I223" i="3"/>
  <c r="H223" i="3"/>
  <c r="G223" i="3"/>
  <c r="F223" i="3"/>
  <c r="S222" i="3"/>
  <c r="R222" i="3"/>
  <c r="Q222" i="3"/>
  <c r="P222" i="3"/>
  <c r="O222" i="3"/>
  <c r="N222" i="3"/>
  <c r="M222" i="3"/>
  <c r="L222" i="3"/>
  <c r="K222" i="3"/>
  <c r="J222" i="3"/>
  <c r="I222" i="3"/>
  <c r="H222" i="3"/>
  <c r="G222" i="3"/>
  <c r="F222" i="3"/>
  <c r="E222" i="3"/>
  <c r="D222" i="3"/>
  <c r="C222" i="3"/>
  <c r="B222" i="3"/>
  <c r="A222" i="3"/>
  <c r="S221" i="3"/>
  <c r="R221" i="3"/>
  <c r="Q221" i="3"/>
  <c r="P221" i="3"/>
  <c r="O221" i="3"/>
  <c r="N221" i="3"/>
  <c r="M221" i="3"/>
  <c r="L221" i="3"/>
  <c r="K221" i="3"/>
  <c r="J221" i="3"/>
  <c r="I221" i="3"/>
  <c r="H221" i="3"/>
  <c r="G221" i="3"/>
  <c r="F221" i="3"/>
  <c r="S220" i="3"/>
  <c r="R220" i="3"/>
  <c r="Q220" i="3"/>
  <c r="P220" i="3"/>
  <c r="O220" i="3"/>
  <c r="N220" i="3"/>
  <c r="M220" i="3"/>
  <c r="L220" i="3"/>
  <c r="K220" i="3"/>
  <c r="J220" i="3"/>
  <c r="I220" i="3"/>
  <c r="H220" i="3"/>
  <c r="G220" i="3"/>
  <c r="F220" i="3"/>
  <c r="S219" i="3"/>
  <c r="R219" i="3"/>
  <c r="Q219" i="3"/>
  <c r="P219" i="3"/>
  <c r="O219" i="3"/>
  <c r="N219" i="3"/>
  <c r="M219" i="3"/>
  <c r="L219" i="3"/>
  <c r="K219" i="3"/>
  <c r="J219" i="3"/>
  <c r="I219" i="3"/>
  <c r="H219" i="3"/>
  <c r="G219" i="3"/>
  <c r="F219" i="3"/>
  <c r="E219" i="3"/>
  <c r="D219" i="3"/>
  <c r="S218" i="3"/>
  <c r="R218" i="3"/>
  <c r="Q218" i="3"/>
  <c r="P218" i="3"/>
  <c r="O218" i="3"/>
  <c r="N218" i="3"/>
  <c r="M218" i="3"/>
  <c r="L218" i="3"/>
  <c r="K218" i="3"/>
  <c r="J218" i="3"/>
  <c r="I218" i="3"/>
  <c r="H218" i="3"/>
  <c r="G218" i="3"/>
  <c r="F218" i="3"/>
  <c r="S217" i="3"/>
  <c r="R217" i="3"/>
  <c r="Q217" i="3"/>
  <c r="P217" i="3"/>
  <c r="O217" i="3"/>
  <c r="N217" i="3"/>
  <c r="M217" i="3"/>
  <c r="L217" i="3"/>
  <c r="K217" i="3"/>
  <c r="J217" i="3"/>
  <c r="I217" i="3"/>
  <c r="H217" i="3"/>
  <c r="G217" i="3"/>
  <c r="F217" i="3"/>
  <c r="E217" i="3"/>
  <c r="D217" i="3"/>
  <c r="S216" i="3"/>
  <c r="R216" i="3"/>
  <c r="Q216" i="3"/>
  <c r="P216" i="3"/>
  <c r="O216" i="3"/>
  <c r="N216" i="3"/>
  <c r="M216" i="3"/>
  <c r="L216" i="3"/>
  <c r="K216" i="3"/>
  <c r="J216" i="3"/>
  <c r="I216" i="3"/>
  <c r="H216" i="3"/>
  <c r="G216" i="3"/>
  <c r="F216" i="3"/>
  <c r="S215" i="3"/>
  <c r="R215" i="3"/>
  <c r="Q215" i="3"/>
  <c r="P215" i="3"/>
  <c r="O215" i="3"/>
  <c r="N215" i="3"/>
  <c r="M215" i="3"/>
  <c r="L215" i="3"/>
  <c r="K215" i="3"/>
  <c r="J215" i="3"/>
  <c r="I215" i="3"/>
  <c r="H215" i="3"/>
  <c r="G215" i="3"/>
  <c r="F215" i="3"/>
  <c r="S214" i="3"/>
  <c r="R214" i="3"/>
  <c r="Q214" i="3"/>
  <c r="P214" i="3"/>
  <c r="O214" i="3"/>
  <c r="N214" i="3"/>
  <c r="M214" i="3"/>
  <c r="L214" i="3"/>
  <c r="K214" i="3"/>
  <c r="J214" i="3"/>
  <c r="I214" i="3"/>
  <c r="H214" i="3"/>
  <c r="G214" i="3"/>
  <c r="F214" i="3"/>
  <c r="E214" i="3"/>
  <c r="D214" i="3"/>
  <c r="S213" i="3"/>
  <c r="R213" i="3"/>
  <c r="Q213" i="3"/>
  <c r="P213" i="3"/>
  <c r="O213" i="3"/>
  <c r="N213" i="3"/>
  <c r="M213" i="3"/>
  <c r="L213" i="3"/>
  <c r="K213" i="3"/>
  <c r="J213" i="3"/>
  <c r="I213" i="3"/>
  <c r="H213" i="3"/>
  <c r="G213" i="3"/>
  <c r="F213" i="3"/>
  <c r="S212" i="3"/>
  <c r="R212" i="3"/>
  <c r="Q212" i="3"/>
  <c r="P212" i="3"/>
  <c r="O212" i="3"/>
  <c r="N212" i="3"/>
  <c r="M212" i="3"/>
  <c r="L212" i="3"/>
  <c r="K212" i="3"/>
  <c r="J212" i="3"/>
  <c r="I212" i="3"/>
  <c r="H212" i="3"/>
  <c r="G212" i="3"/>
  <c r="F212" i="3"/>
  <c r="S211" i="3"/>
  <c r="R211" i="3"/>
  <c r="Q211" i="3"/>
  <c r="P211" i="3"/>
  <c r="O211" i="3"/>
  <c r="N211" i="3"/>
  <c r="M211" i="3"/>
  <c r="L211" i="3"/>
  <c r="K211" i="3"/>
  <c r="J211" i="3"/>
  <c r="I211" i="3"/>
  <c r="H211" i="3"/>
  <c r="F211" i="3"/>
  <c r="S210" i="3"/>
  <c r="R210" i="3"/>
  <c r="Q210" i="3"/>
  <c r="P210" i="3"/>
  <c r="O210" i="3"/>
  <c r="N210" i="3"/>
  <c r="M210" i="3"/>
  <c r="L210" i="3"/>
  <c r="K210" i="3"/>
  <c r="J210" i="3"/>
  <c r="I210" i="3"/>
  <c r="H210" i="3"/>
  <c r="G210" i="3"/>
  <c r="F210" i="3"/>
  <c r="E210" i="3"/>
  <c r="D210" i="3"/>
  <c r="S209" i="3"/>
  <c r="R209" i="3"/>
  <c r="Q209" i="3"/>
  <c r="P209" i="3"/>
  <c r="O209" i="3"/>
  <c r="N209" i="3"/>
  <c r="M209" i="3"/>
  <c r="L209" i="3"/>
  <c r="K209" i="3"/>
  <c r="J209" i="3"/>
  <c r="I209" i="3"/>
  <c r="H209" i="3"/>
  <c r="G209" i="3"/>
  <c r="F209" i="3"/>
  <c r="E209" i="3"/>
  <c r="D209" i="3"/>
  <c r="C209" i="3"/>
  <c r="B209" i="3"/>
  <c r="A209" i="3"/>
  <c r="S207" i="3"/>
  <c r="R207" i="3"/>
  <c r="Q207" i="3"/>
  <c r="P207" i="3"/>
  <c r="O207" i="3"/>
  <c r="N207" i="3"/>
  <c r="M207" i="3"/>
  <c r="L207" i="3"/>
  <c r="K207" i="3"/>
  <c r="J207" i="3"/>
  <c r="I207" i="3"/>
  <c r="H207" i="3"/>
  <c r="G207" i="3"/>
  <c r="F207" i="3"/>
  <c r="S206" i="3"/>
  <c r="R206" i="3"/>
  <c r="Q206" i="3"/>
  <c r="P206" i="3"/>
  <c r="O206" i="3"/>
  <c r="N206" i="3"/>
  <c r="M206" i="3"/>
  <c r="L206" i="3"/>
  <c r="K206" i="3"/>
  <c r="J206" i="3"/>
  <c r="I206" i="3"/>
  <c r="H206" i="3"/>
  <c r="G206" i="3"/>
  <c r="F206" i="3"/>
  <c r="S205" i="3"/>
  <c r="R205" i="3"/>
  <c r="Q205" i="3"/>
  <c r="P205" i="3"/>
  <c r="O205" i="3"/>
  <c r="N205" i="3"/>
  <c r="M205" i="3"/>
  <c r="L205" i="3"/>
  <c r="K205" i="3"/>
  <c r="J205" i="3"/>
  <c r="I205" i="3"/>
  <c r="H205" i="3"/>
  <c r="G205" i="3"/>
  <c r="F205" i="3"/>
  <c r="S204" i="3"/>
  <c r="R204" i="3"/>
  <c r="Q204" i="3"/>
  <c r="P204" i="3"/>
  <c r="O204" i="3"/>
  <c r="N204" i="3"/>
  <c r="M204" i="3"/>
  <c r="L204" i="3"/>
  <c r="K204" i="3"/>
  <c r="J204" i="3"/>
  <c r="I204" i="3"/>
  <c r="H204" i="3"/>
  <c r="G204" i="3"/>
  <c r="F204" i="3"/>
  <c r="S203" i="3"/>
  <c r="R203" i="3"/>
  <c r="Q203" i="3"/>
  <c r="P203" i="3"/>
  <c r="O203" i="3"/>
  <c r="N203" i="3"/>
  <c r="M203" i="3"/>
  <c r="L203" i="3"/>
  <c r="K203" i="3"/>
  <c r="J203" i="3"/>
  <c r="I203" i="3"/>
  <c r="H203" i="3"/>
  <c r="G203" i="3"/>
  <c r="F203" i="3"/>
  <c r="S202" i="3"/>
  <c r="R202" i="3"/>
  <c r="Q202" i="3"/>
  <c r="P202" i="3"/>
  <c r="O202" i="3"/>
  <c r="N202" i="3"/>
  <c r="M202" i="3"/>
  <c r="L202" i="3"/>
  <c r="K202" i="3"/>
  <c r="J202" i="3"/>
  <c r="I202" i="3"/>
  <c r="H202" i="3"/>
  <c r="G202" i="3"/>
  <c r="F202" i="3"/>
  <c r="S201" i="3"/>
  <c r="R201" i="3"/>
  <c r="Q201" i="3"/>
  <c r="P201" i="3"/>
  <c r="O201" i="3"/>
  <c r="N201" i="3"/>
  <c r="M201" i="3"/>
  <c r="L201" i="3"/>
  <c r="K201" i="3"/>
  <c r="J201" i="3"/>
  <c r="I201" i="3"/>
  <c r="H201" i="3"/>
  <c r="G201" i="3"/>
  <c r="F201" i="3"/>
  <c r="S200" i="3"/>
  <c r="R200" i="3"/>
  <c r="Q200" i="3"/>
  <c r="P200" i="3"/>
  <c r="O200" i="3"/>
  <c r="N200" i="3"/>
  <c r="M200" i="3"/>
  <c r="L200" i="3"/>
  <c r="K200" i="3"/>
  <c r="J200" i="3"/>
  <c r="I200" i="3"/>
  <c r="H200" i="3"/>
  <c r="G200" i="3"/>
  <c r="F200" i="3"/>
  <c r="E200" i="3"/>
  <c r="D200" i="3"/>
  <c r="C200" i="3"/>
  <c r="B200" i="3"/>
  <c r="A200" i="3"/>
  <c r="S198" i="3"/>
  <c r="R198" i="3"/>
  <c r="Q198" i="3"/>
  <c r="P198" i="3"/>
  <c r="O198" i="3"/>
  <c r="N198" i="3"/>
  <c r="M198" i="3"/>
  <c r="L198" i="3"/>
  <c r="K198" i="3"/>
  <c r="J198" i="3"/>
  <c r="I198" i="3"/>
  <c r="H198" i="3"/>
  <c r="G198" i="3"/>
  <c r="F198" i="3"/>
  <c r="S197" i="3"/>
  <c r="R197" i="3"/>
  <c r="Q197" i="3"/>
  <c r="P197" i="3"/>
  <c r="O197" i="3"/>
  <c r="N197" i="3"/>
  <c r="M197" i="3"/>
  <c r="L197" i="3"/>
  <c r="K197" i="3"/>
  <c r="J197" i="3"/>
  <c r="I197" i="3"/>
  <c r="H197" i="3"/>
  <c r="G197" i="3"/>
  <c r="F197" i="3"/>
  <c r="S196" i="3"/>
  <c r="R196" i="3"/>
  <c r="Q196" i="3"/>
  <c r="P196" i="3"/>
  <c r="O196" i="3"/>
  <c r="N196" i="3"/>
  <c r="M196" i="3"/>
  <c r="L196" i="3"/>
  <c r="K196" i="3"/>
  <c r="J196" i="3"/>
  <c r="I196" i="3"/>
  <c r="H196" i="3"/>
  <c r="G196" i="3"/>
  <c r="F196" i="3"/>
  <c r="E196" i="3"/>
  <c r="D196" i="3"/>
  <c r="C196" i="3"/>
  <c r="B196" i="3"/>
  <c r="A196" i="3"/>
  <c r="S195" i="3"/>
  <c r="R195" i="3"/>
  <c r="Q195" i="3"/>
  <c r="P195" i="3"/>
  <c r="O195" i="3"/>
  <c r="N195" i="3"/>
  <c r="M195" i="3"/>
  <c r="L195" i="3"/>
  <c r="K195" i="3"/>
  <c r="J195" i="3"/>
  <c r="I195" i="3"/>
  <c r="H195" i="3"/>
  <c r="G195" i="3"/>
  <c r="F195" i="3"/>
  <c r="S194" i="3"/>
  <c r="R194" i="3"/>
  <c r="Q194" i="3"/>
  <c r="P194" i="3"/>
  <c r="O194" i="3"/>
  <c r="N194" i="3"/>
  <c r="M194" i="3"/>
  <c r="L194" i="3"/>
  <c r="K194" i="3"/>
  <c r="J194" i="3"/>
  <c r="I194" i="3"/>
  <c r="H194" i="3"/>
  <c r="G194" i="3"/>
  <c r="F194" i="3"/>
  <c r="S193" i="3"/>
  <c r="R193" i="3"/>
  <c r="Q193" i="3"/>
  <c r="P193" i="3"/>
  <c r="O193" i="3"/>
  <c r="N193" i="3"/>
  <c r="M193" i="3"/>
  <c r="L193" i="3"/>
  <c r="K193" i="3"/>
  <c r="J193" i="3"/>
  <c r="I193" i="3"/>
  <c r="H193" i="3"/>
  <c r="G193" i="3"/>
  <c r="F193" i="3"/>
  <c r="S192" i="3"/>
  <c r="R192" i="3"/>
  <c r="Q192" i="3"/>
  <c r="P192" i="3"/>
  <c r="O192" i="3"/>
  <c r="N192" i="3"/>
  <c r="M192" i="3"/>
  <c r="L192" i="3"/>
  <c r="K192" i="3"/>
  <c r="J192" i="3"/>
  <c r="I192" i="3"/>
  <c r="H192" i="3"/>
  <c r="G192" i="3"/>
  <c r="F192" i="3"/>
  <c r="S191" i="3"/>
  <c r="R191" i="3"/>
  <c r="Q191" i="3"/>
  <c r="P191" i="3"/>
  <c r="O191" i="3"/>
  <c r="N191" i="3"/>
  <c r="M191" i="3"/>
  <c r="L191" i="3"/>
  <c r="K191" i="3"/>
  <c r="J191" i="3"/>
  <c r="I191" i="3"/>
  <c r="H191" i="3"/>
  <c r="G191" i="3"/>
  <c r="F191" i="3"/>
  <c r="S190" i="3"/>
  <c r="R190" i="3"/>
  <c r="Q190" i="3"/>
  <c r="P190" i="3"/>
  <c r="O190" i="3"/>
  <c r="N190" i="3"/>
  <c r="M190" i="3"/>
  <c r="L190" i="3"/>
  <c r="K190" i="3"/>
  <c r="J190" i="3"/>
  <c r="I190" i="3"/>
  <c r="H190" i="3"/>
  <c r="G190" i="3"/>
  <c r="F190" i="3"/>
  <c r="S189" i="3"/>
  <c r="R189" i="3"/>
  <c r="Q189" i="3"/>
  <c r="P189" i="3"/>
  <c r="O189" i="3"/>
  <c r="N189" i="3"/>
  <c r="M189" i="3"/>
  <c r="L189" i="3"/>
  <c r="K189" i="3"/>
  <c r="J189" i="3"/>
  <c r="I189" i="3"/>
  <c r="H189" i="3"/>
  <c r="G189" i="3"/>
  <c r="F189" i="3"/>
  <c r="S188" i="3"/>
  <c r="R188" i="3"/>
  <c r="Q188" i="3"/>
  <c r="P188" i="3"/>
  <c r="O188" i="3"/>
  <c r="N188" i="3"/>
  <c r="M188" i="3"/>
  <c r="L188" i="3"/>
  <c r="K188" i="3"/>
  <c r="J188" i="3"/>
  <c r="I188" i="3"/>
  <c r="H188" i="3"/>
  <c r="G188" i="3"/>
  <c r="F188" i="3"/>
  <c r="E188" i="3"/>
  <c r="D188" i="3"/>
  <c r="C188" i="3"/>
  <c r="B188" i="3"/>
  <c r="A188" i="3"/>
  <c r="S186" i="3"/>
  <c r="R186" i="3"/>
  <c r="Q186" i="3"/>
  <c r="P186" i="3"/>
  <c r="O186" i="3"/>
  <c r="N186" i="3"/>
  <c r="M186" i="3"/>
  <c r="L186" i="3"/>
  <c r="K186" i="3"/>
  <c r="J186" i="3"/>
  <c r="I186" i="3"/>
  <c r="H186" i="3"/>
  <c r="G186" i="3"/>
  <c r="F186" i="3"/>
  <c r="E186" i="3"/>
  <c r="D186" i="3"/>
  <c r="S185" i="3"/>
  <c r="R185" i="3"/>
  <c r="Q185" i="3"/>
  <c r="P185" i="3"/>
  <c r="O185" i="3"/>
  <c r="N185" i="3"/>
  <c r="M185" i="3"/>
  <c r="L185" i="3"/>
  <c r="K185" i="3"/>
  <c r="J185" i="3"/>
  <c r="I185" i="3"/>
  <c r="H185" i="3"/>
  <c r="G185" i="3"/>
  <c r="F185" i="3"/>
  <c r="E185" i="3"/>
  <c r="D185" i="3"/>
  <c r="C185" i="3"/>
  <c r="B185" i="3"/>
  <c r="A185" i="3"/>
  <c r="S184" i="3"/>
  <c r="R184" i="3"/>
  <c r="Q184" i="3"/>
  <c r="P184" i="3"/>
  <c r="O184" i="3"/>
  <c r="N184" i="3"/>
  <c r="M184" i="3"/>
  <c r="L184" i="3"/>
  <c r="K184" i="3"/>
  <c r="J184" i="3"/>
  <c r="I184" i="3"/>
  <c r="H184" i="3"/>
  <c r="G184" i="3"/>
  <c r="F184" i="3"/>
  <c r="S183" i="3"/>
  <c r="R183" i="3"/>
  <c r="Q183" i="3"/>
  <c r="P183" i="3"/>
  <c r="O183" i="3"/>
  <c r="N183" i="3"/>
  <c r="M183" i="3"/>
  <c r="L183" i="3"/>
  <c r="K183" i="3"/>
  <c r="J183" i="3"/>
  <c r="I183" i="3"/>
  <c r="H183" i="3"/>
  <c r="G183" i="3"/>
  <c r="F183" i="3"/>
  <c r="E183" i="3"/>
  <c r="D183" i="3"/>
  <c r="S182" i="3"/>
  <c r="R182" i="3"/>
  <c r="Q182" i="3"/>
  <c r="P182" i="3"/>
  <c r="O182" i="3"/>
  <c r="N182" i="3"/>
  <c r="M182" i="3"/>
  <c r="L182" i="3"/>
  <c r="K182" i="3"/>
  <c r="J182" i="3"/>
  <c r="I182" i="3"/>
  <c r="H182" i="3"/>
  <c r="G182" i="3"/>
  <c r="F182" i="3"/>
  <c r="S181" i="3"/>
  <c r="R181" i="3"/>
  <c r="Q181" i="3"/>
  <c r="P181" i="3"/>
  <c r="O181" i="3"/>
  <c r="N181" i="3"/>
  <c r="M181" i="3"/>
  <c r="L181" i="3"/>
  <c r="K181" i="3"/>
  <c r="J181" i="3"/>
  <c r="I181" i="3"/>
  <c r="H181" i="3"/>
  <c r="G181" i="3"/>
  <c r="F181" i="3"/>
  <c r="E181" i="3"/>
  <c r="D181" i="3"/>
  <c r="C181" i="3"/>
  <c r="B181" i="3"/>
  <c r="A181" i="3"/>
  <c r="S180" i="3"/>
  <c r="R180" i="3"/>
  <c r="Q180" i="3"/>
  <c r="P180" i="3"/>
  <c r="O180" i="3"/>
  <c r="N180" i="3"/>
  <c r="M180" i="3"/>
  <c r="L180" i="3"/>
  <c r="K180" i="3"/>
  <c r="J180" i="3"/>
  <c r="I180" i="3"/>
  <c r="H180" i="3"/>
  <c r="G180" i="3"/>
  <c r="F180" i="3"/>
  <c r="S179" i="3"/>
  <c r="R179" i="3"/>
  <c r="Q179" i="3"/>
  <c r="P179" i="3"/>
  <c r="O179" i="3"/>
  <c r="N179" i="3"/>
  <c r="M179" i="3"/>
  <c r="L179" i="3"/>
  <c r="K179" i="3"/>
  <c r="J179" i="3"/>
  <c r="I179" i="3"/>
  <c r="H179" i="3"/>
  <c r="G179" i="3"/>
  <c r="F179" i="3"/>
  <c r="S178" i="3"/>
  <c r="R178" i="3"/>
  <c r="Q178" i="3"/>
  <c r="P178" i="3"/>
  <c r="O178" i="3"/>
  <c r="N178" i="3"/>
  <c r="M178" i="3"/>
  <c r="L178" i="3"/>
  <c r="K178" i="3"/>
  <c r="J178" i="3"/>
  <c r="I178" i="3"/>
  <c r="H178" i="3"/>
  <c r="G178" i="3"/>
  <c r="F178" i="3"/>
  <c r="E178" i="3"/>
  <c r="D178" i="3"/>
  <c r="S177" i="3"/>
  <c r="R177" i="3"/>
  <c r="Q177" i="3"/>
  <c r="P177" i="3"/>
  <c r="O177" i="3"/>
  <c r="N177" i="3"/>
  <c r="M177" i="3"/>
  <c r="L177" i="3"/>
  <c r="K177" i="3"/>
  <c r="J177" i="3"/>
  <c r="I177" i="3"/>
  <c r="H177" i="3"/>
  <c r="G177" i="3"/>
  <c r="F177" i="3"/>
  <c r="S176" i="3"/>
  <c r="R176" i="3"/>
  <c r="Q176" i="3"/>
  <c r="P176" i="3"/>
  <c r="O176" i="3"/>
  <c r="N176" i="3"/>
  <c r="M176" i="3"/>
  <c r="L176" i="3"/>
  <c r="K176" i="3"/>
  <c r="J176" i="3"/>
  <c r="I176" i="3"/>
  <c r="H176" i="3"/>
  <c r="G176" i="3"/>
  <c r="F176" i="3"/>
  <c r="S175" i="3"/>
  <c r="R175" i="3"/>
  <c r="Q175" i="3"/>
  <c r="P175" i="3"/>
  <c r="O175" i="3"/>
  <c r="N175" i="3"/>
  <c r="M175" i="3"/>
  <c r="L175" i="3"/>
  <c r="K175" i="3"/>
  <c r="J175" i="3"/>
  <c r="I175" i="3"/>
  <c r="H175" i="3"/>
  <c r="G175" i="3"/>
  <c r="F175" i="3"/>
  <c r="S174" i="3"/>
  <c r="R174" i="3"/>
  <c r="Q174" i="3"/>
  <c r="P174" i="3"/>
  <c r="O174" i="3"/>
  <c r="N174" i="3"/>
  <c r="M174" i="3"/>
  <c r="L174" i="3"/>
  <c r="K174" i="3"/>
  <c r="J174" i="3"/>
  <c r="I174" i="3"/>
  <c r="H174" i="3"/>
  <c r="G174" i="3"/>
  <c r="F174" i="3"/>
  <c r="S173" i="3"/>
  <c r="R173" i="3"/>
  <c r="Q173" i="3"/>
  <c r="P173" i="3"/>
  <c r="O173" i="3"/>
  <c r="N173" i="3"/>
  <c r="M173" i="3"/>
  <c r="L173" i="3"/>
  <c r="K173" i="3"/>
  <c r="J173" i="3"/>
  <c r="I173" i="3"/>
  <c r="H173" i="3"/>
  <c r="G173" i="3"/>
  <c r="F173" i="3"/>
  <c r="S172" i="3"/>
  <c r="R172" i="3"/>
  <c r="Q172" i="3"/>
  <c r="P172" i="3"/>
  <c r="O172" i="3"/>
  <c r="N172" i="3"/>
  <c r="M172" i="3"/>
  <c r="L172" i="3"/>
  <c r="K172" i="3"/>
  <c r="J172" i="3"/>
  <c r="I172" i="3"/>
  <c r="H172" i="3"/>
  <c r="G172" i="3"/>
  <c r="F172" i="3"/>
  <c r="E172" i="3"/>
  <c r="D172" i="3"/>
  <c r="C172" i="3"/>
  <c r="B172" i="3"/>
  <c r="A172" i="3"/>
  <c r="S170" i="3"/>
  <c r="R170" i="3"/>
  <c r="Q170" i="3"/>
  <c r="P170" i="3"/>
  <c r="O170" i="3"/>
  <c r="N170" i="3"/>
  <c r="M170" i="3"/>
  <c r="L170" i="3"/>
  <c r="K170" i="3"/>
  <c r="J170" i="3"/>
  <c r="I170" i="3"/>
  <c r="H170" i="3"/>
  <c r="G170" i="3"/>
  <c r="F170" i="3"/>
  <c r="S169" i="3"/>
  <c r="R169" i="3"/>
  <c r="Q169" i="3"/>
  <c r="P169" i="3"/>
  <c r="O169" i="3"/>
  <c r="N169" i="3"/>
  <c r="M169" i="3"/>
  <c r="L169" i="3"/>
  <c r="K169" i="3"/>
  <c r="J169" i="3"/>
  <c r="I169" i="3"/>
  <c r="H169" i="3"/>
  <c r="G169" i="3"/>
  <c r="F169" i="3"/>
  <c r="S168" i="3"/>
  <c r="R168" i="3"/>
  <c r="Q168" i="3"/>
  <c r="P168" i="3"/>
  <c r="O168" i="3"/>
  <c r="N168" i="3"/>
  <c r="M168" i="3"/>
  <c r="L168" i="3"/>
  <c r="K168" i="3"/>
  <c r="J168" i="3"/>
  <c r="I168" i="3"/>
  <c r="H168" i="3"/>
  <c r="G168" i="3"/>
  <c r="F168" i="3"/>
  <c r="S167" i="3"/>
  <c r="R167" i="3"/>
  <c r="Q167" i="3"/>
  <c r="P167" i="3"/>
  <c r="O167" i="3"/>
  <c r="N167" i="3"/>
  <c r="M167" i="3"/>
  <c r="L167" i="3"/>
  <c r="K167" i="3"/>
  <c r="J167" i="3"/>
  <c r="I167" i="3"/>
  <c r="H167" i="3"/>
  <c r="G167" i="3"/>
  <c r="F167" i="3"/>
  <c r="E167" i="3"/>
  <c r="D167" i="3"/>
  <c r="S166" i="3"/>
  <c r="R166" i="3"/>
  <c r="Q166" i="3"/>
  <c r="P166" i="3"/>
  <c r="O166" i="3"/>
  <c r="N166" i="3"/>
  <c r="M166" i="3"/>
  <c r="L166" i="3"/>
  <c r="K166" i="3"/>
  <c r="J166" i="3"/>
  <c r="I166" i="3"/>
  <c r="H166" i="3"/>
  <c r="G166" i="3"/>
  <c r="F166" i="3"/>
  <c r="E166" i="3"/>
  <c r="D166" i="3"/>
  <c r="S165" i="3"/>
  <c r="R165" i="3"/>
  <c r="Q165" i="3"/>
  <c r="P165" i="3"/>
  <c r="O165" i="3"/>
  <c r="N165" i="3"/>
  <c r="M165" i="3"/>
  <c r="L165" i="3"/>
  <c r="K165" i="3"/>
  <c r="J165" i="3"/>
  <c r="I165" i="3"/>
  <c r="H165" i="3"/>
  <c r="G165" i="3"/>
  <c r="F165" i="3"/>
  <c r="E165" i="3"/>
  <c r="D165" i="3"/>
  <c r="S164" i="3"/>
  <c r="R164" i="3"/>
  <c r="Q164" i="3"/>
  <c r="P164" i="3"/>
  <c r="O164" i="3"/>
  <c r="N164" i="3"/>
  <c r="M164" i="3"/>
  <c r="L164" i="3"/>
  <c r="K164" i="3"/>
  <c r="J164" i="3"/>
  <c r="I164" i="3"/>
  <c r="H164" i="3"/>
  <c r="G164" i="3"/>
  <c r="F164" i="3"/>
  <c r="S163" i="3"/>
  <c r="R163" i="3"/>
  <c r="Q163" i="3"/>
  <c r="P163" i="3"/>
  <c r="O163" i="3"/>
  <c r="N163" i="3"/>
  <c r="M163" i="3"/>
  <c r="L163" i="3"/>
  <c r="K163" i="3"/>
  <c r="J163" i="3"/>
  <c r="I163" i="3"/>
  <c r="H163" i="3"/>
  <c r="G163" i="3"/>
  <c r="F163" i="3"/>
  <c r="S162" i="3"/>
  <c r="R162" i="3"/>
  <c r="Q162" i="3"/>
  <c r="P162" i="3"/>
  <c r="O162" i="3"/>
  <c r="N162" i="3"/>
  <c r="M162" i="3"/>
  <c r="L162" i="3"/>
  <c r="K162" i="3"/>
  <c r="J162" i="3"/>
  <c r="I162" i="3"/>
  <c r="H162" i="3"/>
  <c r="G162" i="3"/>
  <c r="F162" i="3"/>
  <c r="E162" i="3"/>
  <c r="D162" i="3"/>
  <c r="C162" i="3"/>
  <c r="B162" i="3"/>
  <c r="A162" i="3"/>
  <c r="S161" i="3"/>
  <c r="R161" i="3"/>
  <c r="Q161" i="3"/>
  <c r="P161" i="3"/>
  <c r="O161" i="3"/>
  <c r="N161" i="3"/>
  <c r="M161" i="3"/>
  <c r="L161" i="3"/>
  <c r="K161" i="3"/>
  <c r="J161" i="3"/>
  <c r="I161" i="3"/>
  <c r="H161" i="3"/>
  <c r="G161" i="3"/>
  <c r="F161" i="3"/>
  <c r="S160" i="3"/>
  <c r="R160" i="3"/>
  <c r="Q160" i="3"/>
  <c r="P160" i="3"/>
  <c r="O160" i="3"/>
  <c r="N160" i="3"/>
  <c r="M160" i="3"/>
  <c r="L160" i="3"/>
  <c r="K160" i="3"/>
  <c r="J160" i="3"/>
  <c r="I160" i="3"/>
  <c r="H160" i="3"/>
  <c r="G160" i="3"/>
  <c r="F160" i="3"/>
  <c r="S159" i="3"/>
  <c r="R159" i="3"/>
  <c r="Q159" i="3"/>
  <c r="P159" i="3"/>
  <c r="O159" i="3"/>
  <c r="N159" i="3"/>
  <c r="M159" i="3"/>
  <c r="L159" i="3"/>
  <c r="K159" i="3"/>
  <c r="J159" i="3"/>
  <c r="I159" i="3"/>
  <c r="H159" i="3"/>
  <c r="G159" i="3"/>
  <c r="F159" i="3"/>
  <c r="E159" i="3"/>
  <c r="D159" i="3"/>
  <c r="C159" i="3"/>
  <c r="B159" i="3"/>
  <c r="A159" i="3"/>
  <c r="S158" i="3"/>
  <c r="R158" i="3"/>
  <c r="Q158" i="3"/>
  <c r="P158" i="3"/>
  <c r="O158" i="3"/>
  <c r="N158" i="3"/>
  <c r="M158" i="3"/>
  <c r="L158" i="3"/>
  <c r="K158" i="3"/>
  <c r="J158" i="3"/>
  <c r="I158" i="3"/>
  <c r="H158" i="3"/>
  <c r="G158" i="3"/>
  <c r="F158" i="3"/>
  <c r="S157" i="3"/>
  <c r="R157" i="3"/>
  <c r="Q157" i="3"/>
  <c r="P157" i="3"/>
  <c r="O157" i="3"/>
  <c r="N157" i="3"/>
  <c r="M157" i="3"/>
  <c r="L157" i="3"/>
  <c r="K157" i="3"/>
  <c r="J157" i="3"/>
  <c r="I157" i="3"/>
  <c r="H157" i="3"/>
  <c r="G157" i="3"/>
  <c r="F157" i="3"/>
  <c r="E157" i="3"/>
  <c r="D157" i="3"/>
  <c r="C157" i="3"/>
  <c r="B157" i="3"/>
  <c r="A157" i="3"/>
  <c r="S156" i="3"/>
  <c r="R156" i="3"/>
  <c r="Q156" i="3"/>
  <c r="P156" i="3"/>
  <c r="O156" i="3"/>
  <c r="N156" i="3"/>
  <c r="M156" i="3"/>
  <c r="L156" i="3"/>
  <c r="K156" i="3"/>
  <c r="J156" i="3"/>
  <c r="I156" i="3"/>
  <c r="H156" i="3"/>
  <c r="G156" i="3"/>
  <c r="F156" i="3"/>
  <c r="S155" i="3"/>
  <c r="R155" i="3"/>
  <c r="Q155" i="3"/>
  <c r="P155" i="3"/>
  <c r="O155" i="3"/>
  <c r="N155" i="3"/>
  <c r="M155" i="3"/>
  <c r="L155" i="3"/>
  <c r="K155" i="3"/>
  <c r="J155" i="3"/>
  <c r="I155" i="3"/>
  <c r="H155" i="3"/>
  <c r="G155" i="3"/>
  <c r="F155" i="3"/>
  <c r="E155" i="3"/>
  <c r="D155" i="3"/>
  <c r="S154" i="3"/>
  <c r="R154" i="3"/>
  <c r="Q154" i="3"/>
  <c r="P154" i="3"/>
  <c r="O154" i="3"/>
  <c r="N154" i="3"/>
  <c r="M154" i="3"/>
  <c r="L154" i="3"/>
  <c r="K154" i="3"/>
  <c r="J154" i="3"/>
  <c r="I154" i="3"/>
  <c r="H154" i="3"/>
  <c r="G154" i="3"/>
  <c r="F154" i="3"/>
  <c r="S153" i="3"/>
  <c r="R153" i="3"/>
  <c r="Q153" i="3"/>
  <c r="P153" i="3"/>
  <c r="O153" i="3"/>
  <c r="N153" i="3"/>
  <c r="M153" i="3"/>
  <c r="L153" i="3"/>
  <c r="K153" i="3"/>
  <c r="J153" i="3"/>
  <c r="I153" i="3"/>
  <c r="H153" i="3"/>
  <c r="G153" i="3"/>
  <c r="F153" i="3"/>
  <c r="S152" i="3"/>
  <c r="R152" i="3"/>
  <c r="Q152" i="3"/>
  <c r="P152" i="3"/>
  <c r="O152" i="3"/>
  <c r="N152" i="3"/>
  <c r="M152" i="3"/>
  <c r="L152" i="3"/>
  <c r="K152" i="3"/>
  <c r="J152" i="3"/>
  <c r="I152" i="3"/>
  <c r="H152" i="3"/>
  <c r="G152" i="3"/>
  <c r="F152" i="3"/>
  <c r="S151" i="3"/>
  <c r="R151" i="3"/>
  <c r="Q151" i="3"/>
  <c r="P151" i="3"/>
  <c r="O151" i="3"/>
  <c r="N151" i="3"/>
  <c r="M151" i="3"/>
  <c r="L151" i="3"/>
  <c r="K151" i="3"/>
  <c r="J151" i="3"/>
  <c r="I151" i="3"/>
  <c r="H151" i="3"/>
  <c r="G151" i="3"/>
  <c r="F151" i="3"/>
  <c r="E151" i="3"/>
  <c r="D151" i="3"/>
  <c r="C151" i="3"/>
  <c r="B151" i="3"/>
  <c r="A151" i="3"/>
  <c r="S149" i="3"/>
  <c r="R149" i="3"/>
  <c r="Q149" i="3"/>
  <c r="P149" i="3"/>
  <c r="O149" i="3"/>
  <c r="N149" i="3"/>
  <c r="M149" i="3"/>
  <c r="L149" i="3"/>
  <c r="K149" i="3"/>
  <c r="J149" i="3"/>
  <c r="I149" i="3"/>
  <c r="H149" i="3"/>
  <c r="G149" i="3"/>
  <c r="F149" i="3"/>
  <c r="S148" i="3"/>
  <c r="R148" i="3"/>
  <c r="Q148" i="3"/>
  <c r="P148" i="3"/>
  <c r="O148" i="3"/>
  <c r="M148" i="3"/>
  <c r="L148" i="3"/>
  <c r="K148" i="3"/>
  <c r="J148" i="3"/>
  <c r="I148" i="3"/>
  <c r="H148" i="3"/>
  <c r="G148" i="3"/>
  <c r="F148" i="3"/>
  <c r="E148" i="3"/>
  <c r="D148" i="3"/>
  <c r="C148" i="3"/>
  <c r="B148" i="3"/>
  <c r="A148" i="3"/>
  <c r="S147" i="3"/>
  <c r="R147" i="3"/>
  <c r="Q147" i="3"/>
  <c r="P147" i="3"/>
  <c r="O147" i="3"/>
  <c r="N147" i="3"/>
  <c r="M147" i="3"/>
  <c r="L147" i="3"/>
  <c r="K147" i="3"/>
  <c r="J147" i="3"/>
  <c r="I147" i="3"/>
  <c r="H147" i="3"/>
  <c r="G147" i="3"/>
  <c r="F147" i="3"/>
  <c r="S146" i="3"/>
  <c r="R146" i="3"/>
  <c r="Q146" i="3"/>
  <c r="P146" i="3"/>
  <c r="O146" i="3"/>
  <c r="N146" i="3"/>
  <c r="M146" i="3"/>
  <c r="L146" i="3"/>
  <c r="K146" i="3"/>
  <c r="J146" i="3"/>
  <c r="I146" i="3"/>
  <c r="H146" i="3"/>
  <c r="G146" i="3"/>
  <c r="F146" i="3"/>
  <c r="S145" i="3"/>
  <c r="R145" i="3"/>
  <c r="Q145" i="3"/>
  <c r="P145" i="3"/>
  <c r="O145" i="3"/>
  <c r="N145" i="3"/>
  <c r="M145" i="3"/>
  <c r="L145" i="3"/>
  <c r="K145" i="3"/>
  <c r="J145" i="3"/>
  <c r="I145" i="3"/>
  <c r="H145" i="3"/>
  <c r="G145" i="3"/>
  <c r="F145" i="3"/>
  <c r="S144" i="3"/>
  <c r="R144" i="3"/>
  <c r="Q144" i="3"/>
  <c r="P144" i="3"/>
  <c r="O144" i="3"/>
  <c r="N144" i="3"/>
  <c r="M144" i="3"/>
  <c r="L144" i="3"/>
  <c r="K144" i="3"/>
  <c r="J144" i="3"/>
  <c r="I144" i="3"/>
  <c r="H144" i="3"/>
  <c r="G144" i="3"/>
  <c r="F144" i="3"/>
  <c r="S143" i="3"/>
  <c r="R143" i="3"/>
  <c r="Q143" i="3"/>
  <c r="P143" i="3"/>
  <c r="O143" i="3"/>
  <c r="N143" i="3"/>
  <c r="M143" i="3"/>
  <c r="L143" i="3"/>
  <c r="K143" i="3"/>
  <c r="J143" i="3"/>
  <c r="I143" i="3"/>
  <c r="H143" i="3"/>
  <c r="G143" i="3"/>
  <c r="F143" i="3"/>
  <c r="E143" i="3"/>
  <c r="D143" i="3"/>
  <c r="C143" i="3"/>
  <c r="B143" i="3"/>
  <c r="A143" i="3"/>
  <c r="S141" i="3"/>
  <c r="R141" i="3"/>
  <c r="Q141" i="3"/>
  <c r="P141" i="3"/>
  <c r="O141" i="3"/>
  <c r="N141" i="3"/>
  <c r="M141" i="3"/>
  <c r="L141" i="3"/>
  <c r="K141" i="3"/>
  <c r="J141" i="3"/>
  <c r="I141" i="3"/>
  <c r="H141" i="3"/>
  <c r="G141" i="3"/>
  <c r="F141" i="3"/>
  <c r="S140" i="3"/>
  <c r="R140" i="3"/>
  <c r="Q140" i="3"/>
  <c r="P140" i="3"/>
  <c r="O140" i="3"/>
  <c r="N140" i="3"/>
  <c r="M140" i="3"/>
  <c r="L140" i="3"/>
  <c r="K140" i="3"/>
  <c r="J140" i="3"/>
  <c r="I140" i="3"/>
  <c r="H140" i="3"/>
  <c r="G140" i="3"/>
  <c r="F140" i="3"/>
  <c r="S139" i="3"/>
  <c r="R139" i="3"/>
  <c r="Q139" i="3"/>
  <c r="P139" i="3"/>
  <c r="O139" i="3"/>
  <c r="N139" i="3"/>
  <c r="M139" i="3"/>
  <c r="L139" i="3"/>
  <c r="K139" i="3"/>
  <c r="J139" i="3"/>
  <c r="I139" i="3"/>
  <c r="H139" i="3"/>
  <c r="G139" i="3"/>
  <c r="F139" i="3"/>
  <c r="S138" i="3"/>
  <c r="R138" i="3"/>
  <c r="Q138" i="3"/>
  <c r="P138" i="3"/>
  <c r="O138" i="3"/>
  <c r="N138" i="3"/>
  <c r="M138" i="3"/>
  <c r="L138" i="3"/>
  <c r="K138" i="3"/>
  <c r="J138" i="3"/>
  <c r="I138" i="3"/>
  <c r="H138" i="3"/>
  <c r="G138" i="3"/>
  <c r="F138" i="3"/>
  <c r="E138" i="3"/>
  <c r="D138" i="3"/>
  <c r="C138" i="3"/>
  <c r="B138" i="3"/>
  <c r="A138" i="3"/>
  <c r="S137" i="3"/>
  <c r="R137" i="3"/>
  <c r="Q137" i="3"/>
  <c r="P137" i="3"/>
  <c r="O137" i="3"/>
  <c r="N137" i="3"/>
  <c r="M137" i="3"/>
  <c r="L137" i="3"/>
  <c r="K137" i="3"/>
  <c r="J137" i="3"/>
  <c r="I137" i="3"/>
  <c r="H137" i="3"/>
  <c r="G137" i="3"/>
  <c r="F137" i="3"/>
  <c r="E137" i="3"/>
  <c r="D137" i="3"/>
  <c r="C137" i="3"/>
  <c r="B137" i="3"/>
  <c r="A137" i="3"/>
  <c r="S136" i="3"/>
  <c r="R136" i="3"/>
  <c r="Q136" i="3"/>
  <c r="P136" i="3"/>
  <c r="O136" i="3"/>
  <c r="N136" i="3"/>
  <c r="M136" i="3"/>
  <c r="L136" i="3"/>
  <c r="K136" i="3"/>
  <c r="J136" i="3"/>
  <c r="I136" i="3"/>
  <c r="H136" i="3"/>
  <c r="G136" i="3"/>
  <c r="F136" i="3"/>
  <c r="S135" i="3"/>
  <c r="R135" i="3"/>
  <c r="Q135" i="3"/>
  <c r="P135" i="3"/>
  <c r="O135" i="3"/>
  <c r="N135" i="3"/>
  <c r="M135" i="3"/>
  <c r="L135" i="3"/>
  <c r="K135" i="3"/>
  <c r="J135" i="3"/>
  <c r="I135" i="3"/>
  <c r="H135" i="3"/>
  <c r="G135" i="3"/>
  <c r="F135" i="3"/>
  <c r="E135" i="3"/>
  <c r="C135" i="3"/>
  <c r="B135" i="3"/>
  <c r="A135" i="3"/>
  <c r="S134" i="3"/>
  <c r="R134" i="3"/>
  <c r="Q134" i="3"/>
  <c r="P134" i="3"/>
  <c r="O134" i="3"/>
  <c r="N134" i="3"/>
  <c r="M134" i="3"/>
  <c r="L134" i="3"/>
  <c r="K134" i="3"/>
  <c r="J134" i="3"/>
  <c r="I134" i="3"/>
  <c r="H134" i="3"/>
  <c r="G134" i="3"/>
  <c r="F134" i="3"/>
  <c r="S133" i="3"/>
  <c r="R133" i="3"/>
  <c r="Q133" i="3"/>
  <c r="P133" i="3"/>
  <c r="O133" i="3"/>
  <c r="N133" i="3"/>
  <c r="M133" i="3"/>
  <c r="L133" i="3"/>
  <c r="K133" i="3"/>
  <c r="J133" i="3"/>
  <c r="I133" i="3"/>
  <c r="H133" i="3"/>
  <c r="G133" i="3"/>
  <c r="F133" i="3"/>
  <c r="S132" i="3"/>
  <c r="R132" i="3"/>
  <c r="Q132" i="3"/>
  <c r="P132" i="3"/>
  <c r="O132" i="3"/>
  <c r="N132" i="3"/>
  <c r="M132" i="3"/>
  <c r="L132" i="3"/>
  <c r="K132" i="3"/>
  <c r="J132" i="3"/>
  <c r="I132" i="3"/>
  <c r="H132" i="3"/>
  <c r="G132" i="3"/>
  <c r="F132" i="3"/>
  <c r="S131" i="3"/>
  <c r="R131" i="3"/>
  <c r="Q131" i="3"/>
  <c r="P131" i="3"/>
  <c r="O131" i="3"/>
  <c r="N131" i="3"/>
  <c r="M131" i="3"/>
  <c r="L131" i="3"/>
  <c r="K131" i="3"/>
  <c r="J131" i="3"/>
  <c r="I131" i="3"/>
  <c r="H131" i="3"/>
  <c r="G131" i="3"/>
  <c r="F131" i="3"/>
  <c r="S130" i="3"/>
  <c r="R130" i="3"/>
  <c r="Q130" i="3"/>
  <c r="P130" i="3"/>
  <c r="O130" i="3"/>
  <c r="N130" i="3"/>
  <c r="M130" i="3"/>
  <c r="L130" i="3"/>
  <c r="K130" i="3"/>
  <c r="J130" i="3"/>
  <c r="I130" i="3"/>
  <c r="H130" i="3"/>
  <c r="G130" i="3"/>
  <c r="F130" i="3"/>
  <c r="E130" i="3"/>
  <c r="C130" i="3"/>
  <c r="B130" i="3"/>
  <c r="A130" i="3"/>
  <c r="S129" i="3"/>
  <c r="R129" i="3"/>
  <c r="Q129" i="3"/>
  <c r="P129" i="3"/>
  <c r="O129" i="3"/>
  <c r="N129" i="3"/>
  <c r="M129" i="3"/>
  <c r="L129" i="3"/>
  <c r="K129" i="3"/>
  <c r="J129" i="3"/>
  <c r="I129" i="3"/>
  <c r="H129" i="3"/>
  <c r="G129" i="3"/>
  <c r="F129" i="3"/>
  <c r="S128" i="3"/>
  <c r="R128" i="3"/>
  <c r="Q128" i="3"/>
  <c r="P128" i="3"/>
  <c r="O128" i="3"/>
  <c r="N128" i="3"/>
  <c r="M128" i="3"/>
  <c r="L128" i="3"/>
  <c r="K128" i="3"/>
  <c r="J128" i="3"/>
  <c r="I128" i="3"/>
  <c r="H128" i="3"/>
  <c r="G128" i="3"/>
  <c r="F128" i="3"/>
  <c r="S127" i="3"/>
  <c r="R127" i="3"/>
  <c r="Q127" i="3"/>
  <c r="P127" i="3"/>
  <c r="O127" i="3"/>
  <c r="N127" i="3"/>
  <c r="M127" i="3"/>
  <c r="L127" i="3"/>
  <c r="K127" i="3"/>
  <c r="J127" i="3"/>
  <c r="I127" i="3"/>
  <c r="H127" i="3"/>
  <c r="G127" i="3"/>
  <c r="F127" i="3"/>
  <c r="S126" i="3"/>
  <c r="R126" i="3"/>
  <c r="Q126" i="3"/>
  <c r="P126" i="3"/>
  <c r="O126" i="3"/>
  <c r="N126" i="3"/>
  <c r="M126" i="3"/>
  <c r="L126" i="3"/>
  <c r="K126" i="3"/>
  <c r="J126" i="3"/>
  <c r="I126" i="3"/>
  <c r="H126" i="3"/>
  <c r="G126" i="3"/>
  <c r="F126" i="3"/>
  <c r="S125" i="3"/>
  <c r="R125" i="3"/>
  <c r="Q125" i="3"/>
  <c r="P125" i="3"/>
  <c r="O125" i="3"/>
  <c r="N125" i="3"/>
  <c r="M125" i="3"/>
  <c r="L125" i="3"/>
  <c r="K125" i="3"/>
  <c r="J125" i="3"/>
  <c r="I125" i="3"/>
  <c r="H125" i="3"/>
  <c r="G125" i="3"/>
  <c r="F125" i="3"/>
  <c r="E125" i="3"/>
  <c r="D125" i="3"/>
  <c r="C125" i="3"/>
  <c r="B125" i="3"/>
  <c r="A125" i="3"/>
  <c r="S124" i="3"/>
  <c r="R124" i="3"/>
  <c r="Q124" i="3"/>
  <c r="P124" i="3"/>
  <c r="O124" i="3"/>
  <c r="N124" i="3"/>
  <c r="M124" i="3"/>
  <c r="L124" i="3"/>
  <c r="K124" i="3"/>
  <c r="J124" i="3"/>
  <c r="I124" i="3"/>
  <c r="H124" i="3"/>
  <c r="G124" i="3"/>
  <c r="F124" i="3"/>
  <c r="S123" i="3"/>
  <c r="R123" i="3"/>
  <c r="Q123" i="3"/>
  <c r="P123" i="3"/>
  <c r="O123" i="3"/>
  <c r="N123" i="3"/>
  <c r="M123" i="3"/>
  <c r="L123" i="3"/>
  <c r="K123" i="3"/>
  <c r="J123" i="3"/>
  <c r="I123" i="3"/>
  <c r="H123" i="3"/>
  <c r="G123" i="3"/>
  <c r="F123" i="3"/>
  <c r="S122" i="3"/>
  <c r="R122" i="3"/>
  <c r="Q122" i="3"/>
  <c r="P122" i="3"/>
  <c r="O122" i="3"/>
  <c r="N122" i="3"/>
  <c r="M122" i="3"/>
  <c r="L122" i="3"/>
  <c r="K122" i="3"/>
  <c r="J122" i="3"/>
  <c r="I122" i="3"/>
  <c r="H122" i="3"/>
  <c r="G122" i="3"/>
  <c r="F122" i="3"/>
  <c r="S121" i="3"/>
  <c r="R121" i="3"/>
  <c r="Q121" i="3"/>
  <c r="P121" i="3"/>
  <c r="O121" i="3"/>
  <c r="N121" i="3"/>
  <c r="M121" i="3"/>
  <c r="L121" i="3"/>
  <c r="K121" i="3"/>
  <c r="J121" i="3"/>
  <c r="I121" i="3"/>
  <c r="H121" i="3"/>
  <c r="G121" i="3"/>
  <c r="F121" i="3"/>
  <c r="E121" i="3"/>
  <c r="D121" i="3"/>
  <c r="C121" i="3"/>
  <c r="B121" i="3"/>
  <c r="A121" i="3"/>
  <c r="S120" i="3"/>
  <c r="R120" i="3"/>
  <c r="Q120" i="3"/>
  <c r="P120" i="3"/>
  <c r="O120" i="3"/>
  <c r="N120" i="3"/>
  <c r="M120" i="3"/>
  <c r="L120" i="3"/>
  <c r="K120" i="3"/>
  <c r="J120" i="3"/>
  <c r="I120" i="3"/>
  <c r="H120" i="3"/>
  <c r="G120" i="3"/>
  <c r="F120" i="3"/>
  <c r="S119" i="3"/>
  <c r="R119" i="3"/>
  <c r="Q119" i="3"/>
  <c r="P119" i="3"/>
  <c r="O119" i="3"/>
  <c r="N119" i="3"/>
  <c r="M119" i="3"/>
  <c r="L119" i="3"/>
  <c r="K119" i="3"/>
  <c r="J119" i="3"/>
  <c r="I119" i="3"/>
  <c r="H119" i="3"/>
  <c r="G119" i="3"/>
  <c r="F119" i="3"/>
  <c r="S118" i="3"/>
  <c r="R118" i="3"/>
  <c r="Q118" i="3"/>
  <c r="P118" i="3"/>
  <c r="O118" i="3"/>
  <c r="N118" i="3"/>
  <c r="M118" i="3"/>
  <c r="L118" i="3"/>
  <c r="K118" i="3"/>
  <c r="J118" i="3"/>
  <c r="I118" i="3"/>
  <c r="H118" i="3"/>
  <c r="G118" i="3"/>
  <c r="F118" i="3"/>
  <c r="S117" i="3"/>
  <c r="R117" i="3"/>
  <c r="Q117" i="3"/>
  <c r="P117" i="3"/>
  <c r="O117" i="3"/>
  <c r="N117" i="3"/>
  <c r="M117" i="3"/>
  <c r="L117" i="3"/>
  <c r="K117" i="3"/>
  <c r="J117" i="3"/>
  <c r="I117" i="3"/>
  <c r="H117" i="3"/>
  <c r="G117" i="3"/>
  <c r="F117" i="3"/>
  <c r="E117" i="3"/>
  <c r="D117" i="3"/>
  <c r="C117" i="3"/>
  <c r="B117" i="3"/>
  <c r="A117" i="3"/>
  <c r="S116" i="3"/>
  <c r="R116" i="3"/>
  <c r="Q116" i="3"/>
  <c r="P116" i="3"/>
  <c r="O116" i="3"/>
  <c r="N116" i="3"/>
  <c r="M116" i="3"/>
  <c r="L116" i="3"/>
  <c r="K116" i="3"/>
  <c r="J116" i="3"/>
  <c r="I116" i="3"/>
  <c r="H116" i="3"/>
  <c r="G116" i="3"/>
  <c r="F116" i="3"/>
  <c r="S115" i="3"/>
  <c r="R115" i="3"/>
  <c r="Q115" i="3"/>
  <c r="P115" i="3"/>
  <c r="O115" i="3"/>
  <c r="N115" i="3"/>
  <c r="M115" i="3"/>
  <c r="L115" i="3"/>
  <c r="K115" i="3"/>
  <c r="J115" i="3"/>
  <c r="I115" i="3"/>
  <c r="H115" i="3"/>
  <c r="G115" i="3"/>
  <c r="F115" i="3"/>
  <c r="S114" i="3"/>
  <c r="R114" i="3"/>
  <c r="Q114" i="3"/>
  <c r="P114" i="3"/>
  <c r="O114" i="3"/>
  <c r="N114" i="3"/>
  <c r="M114" i="3"/>
  <c r="L114" i="3"/>
  <c r="K114" i="3"/>
  <c r="J114" i="3"/>
  <c r="I114" i="3"/>
  <c r="H114" i="3"/>
  <c r="G114" i="3"/>
  <c r="F114" i="3"/>
  <c r="S113" i="3"/>
  <c r="R113" i="3"/>
  <c r="Q113" i="3"/>
  <c r="P113" i="3"/>
  <c r="O113" i="3"/>
  <c r="N113" i="3"/>
  <c r="M113" i="3"/>
  <c r="L113" i="3"/>
  <c r="K113" i="3"/>
  <c r="J113" i="3"/>
  <c r="I113" i="3"/>
  <c r="H113" i="3"/>
  <c r="G113" i="3"/>
  <c r="F113" i="3"/>
  <c r="S112" i="3"/>
  <c r="R112" i="3"/>
  <c r="Q112" i="3"/>
  <c r="P112" i="3"/>
  <c r="O112" i="3"/>
  <c r="N112" i="3"/>
  <c r="M112" i="3"/>
  <c r="L112" i="3"/>
  <c r="K112" i="3"/>
  <c r="J112" i="3"/>
  <c r="I112" i="3"/>
  <c r="H112" i="3"/>
  <c r="G112" i="3"/>
  <c r="F112" i="3"/>
  <c r="S111" i="3"/>
  <c r="R111" i="3"/>
  <c r="Q111" i="3"/>
  <c r="P111" i="3"/>
  <c r="O111" i="3"/>
  <c r="N111" i="3"/>
  <c r="M111" i="3"/>
  <c r="L111" i="3"/>
  <c r="K111" i="3"/>
  <c r="J111" i="3"/>
  <c r="I111" i="3"/>
  <c r="H111" i="3"/>
  <c r="G111" i="3"/>
  <c r="F111" i="3"/>
  <c r="S110" i="3"/>
  <c r="R110" i="3"/>
  <c r="Q110" i="3"/>
  <c r="P110" i="3"/>
  <c r="O110" i="3"/>
  <c r="N110" i="3"/>
  <c r="M110" i="3"/>
  <c r="L110" i="3"/>
  <c r="K110" i="3"/>
  <c r="J110" i="3"/>
  <c r="I110" i="3"/>
  <c r="H110" i="3"/>
  <c r="G110" i="3"/>
  <c r="F110" i="3"/>
  <c r="S109" i="3"/>
  <c r="R109" i="3"/>
  <c r="Q109" i="3"/>
  <c r="P109" i="3"/>
  <c r="O109" i="3"/>
  <c r="N109" i="3"/>
  <c r="M109" i="3"/>
  <c r="L109" i="3"/>
  <c r="K109" i="3"/>
  <c r="J109" i="3"/>
  <c r="I109" i="3"/>
  <c r="H109" i="3"/>
  <c r="G109" i="3"/>
  <c r="F109" i="3"/>
  <c r="E109" i="3"/>
  <c r="D109" i="3"/>
  <c r="C109" i="3"/>
  <c r="B109" i="3"/>
  <c r="A109" i="3"/>
  <c r="S108" i="3"/>
  <c r="R108" i="3"/>
  <c r="Q108" i="3"/>
  <c r="P108" i="3"/>
  <c r="O108" i="3"/>
  <c r="N108" i="3"/>
  <c r="M108" i="3"/>
  <c r="L108" i="3"/>
  <c r="K108" i="3"/>
  <c r="J108" i="3"/>
  <c r="I108" i="3"/>
  <c r="H108" i="3"/>
  <c r="G108" i="3"/>
  <c r="F108" i="3"/>
  <c r="E108" i="3"/>
  <c r="D108" i="3"/>
  <c r="S107" i="3"/>
  <c r="R107" i="3"/>
  <c r="Q107" i="3"/>
  <c r="P107" i="3"/>
  <c r="O107" i="3"/>
  <c r="N107" i="3"/>
  <c r="M107" i="3"/>
  <c r="L107" i="3"/>
  <c r="K107" i="3"/>
  <c r="J107" i="3"/>
  <c r="I107" i="3"/>
  <c r="H107" i="3"/>
  <c r="G107" i="3"/>
  <c r="F107" i="3"/>
  <c r="S106" i="3"/>
  <c r="R106" i="3"/>
  <c r="Q106" i="3"/>
  <c r="P106" i="3"/>
  <c r="O106" i="3"/>
  <c r="N106" i="3"/>
  <c r="M106" i="3"/>
  <c r="L106" i="3"/>
  <c r="K106" i="3"/>
  <c r="J106" i="3"/>
  <c r="I106" i="3"/>
  <c r="H106" i="3"/>
  <c r="G106" i="3"/>
  <c r="F106" i="3"/>
  <c r="S105" i="3"/>
  <c r="R105" i="3"/>
  <c r="Q105" i="3"/>
  <c r="P105" i="3"/>
  <c r="O105" i="3"/>
  <c r="N105" i="3"/>
  <c r="M105" i="3"/>
  <c r="L105" i="3"/>
  <c r="K105" i="3"/>
  <c r="J105" i="3"/>
  <c r="I105" i="3"/>
  <c r="H105" i="3"/>
  <c r="G105" i="3"/>
  <c r="F105" i="3"/>
  <c r="S104" i="3"/>
  <c r="R104" i="3"/>
  <c r="Q104" i="3"/>
  <c r="P104" i="3"/>
  <c r="O104" i="3"/>
  <c r="N104" i="3"/>
  <c r="M104" i="3"/>
  <c r="L104" i="3"/>
  <c r="K104" i="3"/>
  <c r="J104" i="3"/>
  <c r="I104" i="3"/>
  <c r="H104" i="3"/>
  <c r="G104" i="3"/>
  <c r="F104" i="3"/>
  <c r="S103" i="3"/>
  <c r="R103" i="3"/>
  <c r="Q103" i="3"/>
  <c r="P103" i="3"/>
  <c r="O103" i="3"/>
  <c r="N103" i="3"/>
  <c r="M103" i="3"/>
  <c r="L103" i="3"/>
  <c r="K103" i="3"/>
  <c r="J103" i="3"/>
  <c r="I103" i="3"/>
  <c r="H103" i="3"/>
  <c r="G103" i="3"/>
  <c r="F103" i="3"/>
  <c r="E103" i="3"/>
  <c r="D103" i="3"/>
  <c r="C103" i="3"/>
  <c r="B103" i="3"/>
  <c r="A103" i="3"/>
  <c r="S101" i="3"/>
  <c r="R101" i="3"/>
  <c r="Q101" i="3"/>
  <c r="P101" i="3"/>
  <c r="O101" i="3"/>
  <c r="N101" i="3"/>
  <c r="M101" i="3"/>
  <c r="L101" i="3"/>
  <c r="K101" i="3"/>
  <c r="J101" i="3"/>
  <c r="I101" i="3"/>
  <c r="H101" i="3"/>
  <c r="G101" i="3"/>
  <c r="F101" i="3"/>
  <c r="S100" i="3"/>
  <c r="R100" i="3"/>
  <c r="Q100" i="3"/>
  <c r="P100" i="3"/>
  <c r="O100" i="3"/>
  <c r="N100" i="3"/>
  <c r="M100" i="3"/>
  <c r="L100" i="3"/>
  <c r="K100" i="3"/>
  <c r="J100" i="3"/>
  <c r="I100" i="3"/>
  <c r="H100" i="3"/>
  <c r="G100" i="3"/>
  <c r="F100" i="3"/>
  <c r="D100" i="3"/>
  <c r="S99" i="3"/>
  <c r="R99" i="3"/>
  <c r="Q99" i="3"/>
  <c r="P99" i="3"/>
  <c r="O99" i="3"/>
  <c r="N99" i="3"/>
  <c r="M99" i="3"/>
  <c r="L99" i="3"/>
  <c r="K99" i="3"/>
  <c r="J99" i="3"/>
  <c r="I99" i="3"/>
  <c r="H99" i="3"/>
  <c r="G99" i="3"/>
  <c r="F99" i="3"/>
  <c r="S98" i="3"/>
  <c r="R98" i="3"/>
  <c r="Q98" i="3"/>
  <c r="P98" i="3"/>
  <c r="O98" i="3"/>
  <c r="N98" i="3"/>
  <c r="M98" i="3"/>
  <c r="L98" i="3"/>
  <c r="K98" i="3"/>
  <c r="J98" i="3"/>
  <c r="I98" i="3"/>
  <c r="H98" i="3"/>
  <c r="G98" i="3"/>
  <c r="F98" i="3"/>
  <c r="D98" i="3"/>
  <c r="S97" i="3"/>
  <c r="R97" i="3"/>
  <c r="Q97" i="3"/>
  <c r="P97" i="3"/>
  <c r="O97" i="3"/>
  <c r="N97" i="3"/>
  <c r="M97" i="3"/>
  <c r="L97" i="3"/>
  <c r="K97" i="3"/>
  <c r="J97" i="3"/>
  <c r="I97" i="3"/>
  <c r="H97" i="3"/>
  <c r="G97" i="3"/>
  <c r="F97" i="3"/>
  <c r="S96" i="3"/>
  <c r="R96" i="3"/>
  <c r="Q96" i="3"/>
  <c r="P96" i="3"/>
  <c r="O96" i="3"/>
  <c r="N96" i="3"/>
  <c r="M96" i="3"/>
  <c r="L96" i="3"/>
  <c r="K96" i="3"/>
  <c r="J96" i="3"/>
  <c r="I96" i="3"/>
  <c r="H96" i="3"/>
  <c r="G96" i="3"/>
  <c r="F96" i="3"/>
  <c r="S95" i="3"/>
  <c r="R95" i="3"/>
  <c r="Q95" i="3"/>
  <c r="P95" i="3"/>
  <c r="O95" i="3"/>
  <c r="N95" i="3"/>
  <c r="M95" i="3"/>
  <c r="L95" i="3"/>
  <c r="K95" i="3"/>
  <c r="J95" i="3"/>
  <c r="I95" i="3"/>
  <c r="H95" i="3"/>
  <c r="G95" i="3"/>
  <c r="F95" i="3"/>
  <c r="S94" i="3"/>
  <c r="R94" i="3"/>
  <c r="Q94" i="3"/>
  <c r="P94" i="3"/>
  <c r="O94" i="3"/>
  <c r="N94" i="3"/>
  <c r="M94" i="3"/>
  <c r="L94" i="3"/>
  <c r="K94" i="3"/>
  <c r="J94" i="3"/>
  <c r="I94" i="3"/>
  <c r="H94" i="3"/>
  <c r="G94" i="3"/>
  <c r="F94" i="3"/>
  <c r="S93" i="3"/>
  <c r="R93" i="3"/>
  <c r="Q93" i="3"/>
  <c r="P93" i="3"/>
  <c r="O93" i="3"/>
  <c r="N93" i="3"/>
  <c r="M93" i="3"/>
  <c r="L93" i="3"/>
  <c r="K93" i="3"/>
  <c r="J93" i="3"/>
  <c r="I93" i="3"/>
  <c r="H93" i="3"/>
  <c r="G93" i="3"/>
  <c r="F93" i="3"/>
  <c r="S92" i="3"/>
  <c r="R92" i="3"/>
  <c r="Q92" i="3"/>
  <c r="P92" i="3"/>
  <c r="O92" i="3"/>
  <c r="N92" i="3"/>
  <c r="M92" i="3"/>
  <c r="L92" i="3"/>
  <c r="K92" i="3"/>
  <c r="J92" i="3"/>
  <c r="I92" i="3"/>
  <c r="H92" i="3"/>
  <c r="G92" i="3"/>
  <c r="F92" i="3"/>
  <c r="S91" i="3"/>
  <c r="R91" i="3"/>
  <c r="Q91" i="3"/>
  <c r="P91" i="3"/>
  <c r="O91" i="3"/>
  <c r="N91" i="3"/>
  <c r="M91" i="3"/>
  <c r="L91" i="3"/>
  <c r="K91" i="3"/>
  <c r="J91" i="3"/>
  <c r="I91" i="3"/>
  <c r="H91" i="3"/>
  <c r="G91" i="3"/>
  <c r="F91" i="3"/>
  <c r="D91" i="3"/>
  <c r="S90" i="3"/>
  <c r="R90" i="3"/>
  <c r="Q90" i="3"/>
  <c r="P90" i="3"/>
  <c r="O90" i="3"/>
  <c r="N90" i="3"/>
  <c r="M90" i="3"/>
  <c r="L90" i="3"/>
  <c r="K90" i="3"/>
  <c r="J90" i="3"/>
  <c r="I90" i="3"/>
  <c r="H90" i="3"/>
  <c r="G90" i="3"/>
  <c r="F90" i="3"/>
  <c r="S89" i="3"/>
  <c r="R89" i="3"/>
  <c r="Q89" i="3"/>
  <c r="P89" i="3"/>
  <c r="O89" i="3"/>
  <c r="N89" i="3"/>
  <c r="M89" i="3"/>
  <c r="L89" i="3"/>
  <c r="K89" i="3"/>
  <c r="J89" i="3"/>
  <c r="I89" i="3"/>
  <c r="H89" i="3"/>
  <c r="G89" i="3"/>
  <c r="F89" i="3"/>
  <c r="D89" i="3"/>
  <c r="S88" i="3"/>
  <c r="R88" i="3"/>
  <c r="Q88" i="3"/>
  <c r="P88" i="3"/>
  <c r="O88" i="3"/>
  <c r="N88" i="3"/>
  <c r="M88" i="3"/>
  <c r="L88" i="3"/>
  <c r="K88" i="3"/>
  <c r="J88" i="3"/>
  <c r="I88" i="3"/>
  <c r="H88" i="3"/>
  <c r="G88" i="3"/>
  <c r="F88" i="3"/>
  <c r="D88" i="3"/>
  <c r="C88" i="3"/>
  <c r="B88" i="3"/>
  <c r="A88" i="3"/>
  <c r="S87" i="3"/>
  <c r="R87" i="3"/>
  <c r="Q87" i="3"/>
  <c r="P87" i="3"/>
  <c r="O87" i="3"/>
  <c r="N87" i="3"/>
  <c r="M87" i="3"/>
  <c r="L87" i="3"/>
  <c r="K87" i="3"/>
  <c r="J87" i="3"/>
  <c r="I87" i="3"/>
  <c r="H87" i="3"/>
  <c r="G87" i="3"/>
  <c r="F87" i="3"/>
  <c r="D87" i="3"/>
  <c r="S86" i="3"/>
  <c r="R86" i="3"/>
  <c r="Q86" i="3"/>
  <c r="P86" i="3"/>
  <c r="O86" i="3"/>
  <c r="N86" i="3"/>
  <c r="M86" i="3"/>
  <c r="L86" i="3"/>
  <c r="K86" i="3"/>
  <c r="J86" i="3"/>
  <c r="I86" i="3"/>
  <c r="H86" i="3"/>
  <c r="G86" i="3"/>
  <c r="F86" i="3"/>
  <c r="D86" i="3"/>
  <c r="S85" i="3"/>
  <c r="R85" i="3"/>
  <c r="Q85" i="3"/>
  <c r="P85" i="3"/>
  <c r="O85" i="3"/>
  <c r="N85" i="3"/>
  <c r="M85" i="3"/>
  <c r="L85" i="3"/>
  <c r="K85" i="3"/>
  <c r="J85" i="3"/>
  <c r="I85" i="3"/>
  <c r="H85" i="3"/>
  <c r="G85" i="3"/>
  <c r="F85" i="3"/>
  <c r="S84" i="3"/>
  <c r="R84" i="3"/>
  <c r="Q84" i="3"/>
  <c r="P84" i="3"/>
  <c r="O84" i="3"/>
  <c r="N84" i="3"/>
  <c r="M84" i="3"/>
  <c r="L84" i="3"/>
  <c r="K84" i="3"/>
  <c r="J84" i="3"/>
  <c r="I84" i="3"/>
  <c r="H84" i="3"/>
  <c r="G84" i="3"/>
  <c r="F84" i="3"/>
  <c r="D84" i="3"/>
  <c r="S83" i="3"/>
  <c r="R83" i="3"/>
  <c r="Q83" i="3"/>
  <c r="P83" i="3"/>
  <c r="O83" i="3"/>
  <c r="N83" i="3"/>
  <c r="M83" i="3"/>
  <c r="L83" i="3"/>
  <c r="K83" i="3"/>
  <c r="J83" i="3"/>
  <c r="I83" i="3"/>
  <c r="H83" i="3"/>
  <c r="G83" i="3"/>
  <c r="F83" i="3"/>
  <c r="S82" i="3"/>
  <c r="R82" i="3"/>
  <c r="Q82" i="3"/>
  <c r="P82" i="3"/>
  <c r="O82" i="3"/>
  <c r="N82" i="3"/>
  <c r="M82" i="3"/>
  <c r="L82" i="3"/>
  <c r="K82" i="3"/>
  <c r="J82" i="3"/>
  <c r="I82" i="3"/>
  <c r="H82" i="3"/>
  <c r="G82" i="3"/>
  <c r="F82" i="3"/>
  <c r="D82" i="3"/>
  <c r="S81" i="3"/>
  <c r="R81" i="3"/>
  <c r="Q81" i="3"/>
  <c r="P81" i="3"/>
  <c r="O81" i="3"/>
  <c r="N81" i="3"/>
  <c r="M81" i="3"/>
  <c r="L81" i="3"/>
  <c r="K81" i="3"/>
  <c r="J81" i="3"/>
  <c r="I81" i="3"/>
  <c r="H81" i="3"/>
  <c r="G81" i="3"/>
  <c r="F81" i="3"/>
  <c r="D81" i="3"/>
  <c r="S80" i="3"/>
  <c r="R80" i="3"/>
  <c r="Q80" i="3"/>
  <c r="P80" i="3"/>
  <c r="O80" i="3"/>
  <c r="N80" i="3"/>
  <c r="M80" i="3"/>
  <c r="L80" i="3"/>
  <c r="K80" i="3"/>
  <c r="J80" i="3"/>
  <c r="I80" i="3"/>
  <c r="H80" i="3"/>
  <c r="G80" i="3"/>
  <c r="F80" i="3"/>
  <c r="S79" i="3"/>
  <c r="R79" i="3"/>
  <c r="Q79" i="3"/>
  <c r="P79" i="3"/>
  <c r="O79" i="3"/>
  <c r="M79" i="3"/>
  <c r="L79" i="3"/>
  <c r="K79" i="3"/>
  <c r="J79" i="3"/>
  <c r="I79" i="3"/>
  <c r="H79" i="3"/>
  <c r="G79" i="3"/>
  <c r="F79" i="3"/>
  <c r="D79" i="3"/>
  <c r="S78" i="3"/>
  <c r="R78" i="3"/>
  <c r="Q78" i="3"/>
  <c r="P78" i="3"/>
  <c r="O78" i="3"/>
  <c r="N78" i="3"/>
  <c r="M78" i="3"/>
  <c r="L78" i="3"/>
  <c r="K78" i="3"/>
  <c r="J78" i="3"/>
  <c r="I78" i="3"/>
  <c r="H78" i="3"/>
  <c r="G78" i="3"/>
  <c r="F78" i="3"/>
  <c r="D78" i="3"/>
  <c r="S77" i="3"/>
  <c r="R77" i="3"/>
  <c r="Q77" i="3"/>
  <c r="P77" i="3"/>
  <c r="O77" i="3"/>
  <c r="N77" i="3"/>
  <c r="M77" i="3"/>
  <c r="L77" i="3"/>
  <c r="K77" i="3"/>
  <c r="J77" i="3"/>
  <c r="I77" i="3"/>
  <c r="H77" i="3"/>
  <c r="G77" i="3"/>
  <c r="F77" i="3"/>
  <c r="D77" i="3"/>
  <c r="C77" i="3"/>
  <c r="B77" i="3"/>
  <c r="A77" i="3"/>
  <c r="S76" i="3"/>
  <c r="R76" i="3"/>
  <c r="Q76" i="3"/>
  <c r="P76" i="3"/>
  <c r="O76" i="3"/>
  <c r="N76" i="3"/>
  <c r="M76" i="3"/>
  <c r="L76" i="3"/>
  <c r="K76" i="3"/>
  <c r="J76" i="3"/>
  <c r="I76" i="3"/>
  <c r="H76" i="3"/>
  <c r="G76" i="3"/>
  <c r="F76" i="3"/>
  <c r="S75" i="3"/>
  <c r="R75" i="3"/>
  <c r="Q75" i="3"/>
  <c r="P75" i="3"/>
  <c r="O75" i="3"/>
  <c r="N75" i="3"/>
  <c r="M75" i="3"/>
  <c r="L75" i="3"/>
  <c r="K75" i="3"/>
  <c r="J75" i="3"/>
  <c r="I75" i="3"/>
  <c r="H75" i="3"/>
  <c r="G75" i="3"/>
  <c r="F75" i="3"/>
  <c r="D75" i="3"/>
  <c r="C75" i="3"/>
  <c r="B75" i="3"/>
  <c r="A75" i="3"/>
  <c r="S74" i="3"/>
  <c r="R74" i="3"/>
  <c r="Q74" i="3"/>
  <c r="P74" i="3"/>
  <c r="O74" i="3"/>
  <c r="N74" i="3"/>
  <c r="M74" i="3"/>
  <c r="L74" i="3"/>
  <c r="K74" i="3"/>
  <c r="J74" i="3"/>
  <c r="I74" i="3"/>
  <c r="H74" i="3"/>
  <c r="G74" i="3"/>
  <c r="F74" i="3"/>
  <c r="S73" i="3"/>
  <c r="R73" i="3"/>
  <c r="Q73" i="3"/>
  <c r="P73" i="3"/>
  <c r="O73" i="3"/>
  <c r="N73" i="3"/>
  <c r="M73" i="3"/>
  <c r="L73" i="3"/>
  <c r="K73" i="3"/>
  <c r="J73" i="3"/>
  <c r="I73" i="3"/>
  <c r="H73" i="3"/>
  <c r="G73" i="3"/>
  <c r="F73" i="3"/>
  <c r="S72" i="3"/>
  <c r="R72" i="3"/>
  <c r="Q72" i="3"/>
  <c r="P72" i="3"/>
  <c r="O72" i="3"/>
  <c r="N72" i="3"/>
  <c r="M72" i="3"/>
  <c r="L72" i="3"/>
  <c r="K72" i="3"/>
  <c r="J72" i="3"/>
  <c r="I72" i="3"/>
  <c r="H72" i="3"/>
  <c r="G72" i="3"/>
  <c r="F72" i="3"/>
  <c r="S71" i="3"/>
  <c r="R71" i="3"/>
  <c r="Q71" i="3"/>
  <c r="P71" i="3"/>
  <c r="O71" i="3"/>
  <c r="N71" i="3"/>
  <c r="M71" i="3"/>
  <c r="L71" i="3"/>
  <c r="K71" i="3"/>
  <c r="J71" i="3"/>
  <c r="I71" i="3"/>
  <c r="H71" i="3"/>
  <c r="G71" i="3"/>
  <c r="F71" i="3"/>
  <c r="D71" i="3"/>
  <c r="C71" i="3"/>
  <c r="B71" i="3"/>
  <c r="A71" i="3"/>
  <c r="S70" i="3"/>
  <c r="R70" i="3"/>
  <c r="Q70" i="3"/>
  <c r="P70" i="3"/>
  <c r="O70" i="3"/>
  <c r="N70" i="3"/>
  <c r="M70" i="3"/>
  <c r="L70" i="3"/>
  <c r="K70" i="3"/>
  <c r="J70" i="3"/>
  <c r="I70" i="3"/>
  <c r="H70" i="3"/>
  <c r="G70" i="3"/>
  <c r="F70" i="3"/>
  <c r="S69" i="3"/>
  <c r="R69" i="3"/>
  <c r="Q69" i="3"/>
  <c r="P69" i="3"/>
  <c r="O69" i="3"/>
  <c r="N69" i="3"/>
  <c r="M69" i="3"/>
  <c r="L69" i="3"/>
  <c r="K69" i="3"/>
  <c r="J69" i="3"/>
  <c r="I69" i="3"/>
  <c r="H69" i="3"/>
  <c r="G69" i="3"/>
  <c r="F69" i="3"/>
  <c r="D69" i="3"/>
  <c r="S68" i="3"/>
  <c r="R68" i="3"/>
  <c r="Q68" i="3"/>
  <c r="P68" i="3"/>
  <c r="O68" i="3"/>
  <c r="N68" i="3"/>
  <c r="M68" i="3"/>
  <c r="L68" i="3"/>
  <c r="K68" i="3"/>
  <c r="J68" i="3"/>
  <c r="I68" i="3"/>
  <c r="H68" i="3"/>
  <c r="G68" i="3"/>
  <c r="F68" i="3"/>
  <c r="D68" i="3"/>
  <c r="S67" i="3"/>
  <c r="R67" i="3"/>
  <c r="Q67" i="3"/>
  <c r="P67" i="3"/>
  <c r="O67" i="3"/>
  <c r="N67" i="3"/>
  <c r="M67" i="3"/>
  <c r="L67" i="3"/>
  <c r="K67" i="3"/>
  <c r="J67" i="3"/>
  <c r="I67" i="3"/>
  <c r="H67" i="3"/>
  <c r="G67" i="3"/>
  <c r="F67" i="3"/>
  <c r="S66" i="3"/>
  <c r="R66" i="3"/>
  <c r="Q66" i="3"/>
  <c r="P66" i="3"/>
  <c r="O66" i="3"/>
  <c r="N66" i="3"/>
  <c r="M66" i="3"/>
  <c r="L66" i="3"/>
  <c r="K66" i="3"/>
  <c r="J66" i="3"/>
  <c r="I66" i="3"/>
  <c r="H66" i="3"/>
  <c r="G66" i="3"/>
  <c r="F66" i="3"/>
  <c r="D66" i="3"/>
  <c r="C66" i="3"/>
  <c r="B66" i="3"/>
  <c r="A66" i="3"/>
  <c r="S65" i="3"/>
  <c r="R65" i="3"/>
  <c r="Q65" i="3"/>
  <c r="P65" i="3"/>
  <c r="O65" i="3"/>
  <c r="N65" i="3"/>
  <c r="M65" i="3"/>
  <c r="L65" i="3"/>
  <c r="K65" i="3"/>
  <c r="J65" i="3"/>
  <c r="I65" i="3"/>
  <c r="H65" i="3"/>
  <c r="G65" i="3"/>
  <c r="F65" i="3"/>
  <c r="D65" i="3"/>
  <c r="S64" i="3"/>
  <c r="R64" i="3"/>
  <c r="Q64" i="3"/>
  <c r="P64" i="3"/>
  <c r="O64" i="3"/>
  <c r="N64" i="3"/>
  <c r="M64" i="3"/>
  <c r="L64" i="3"/>
  <c r="K64" i="3"/>
  <c r="J64" i="3"/>
  <c r="I64" i="3"/>
  <c r="H64" i="3"/>
  <c r="G64" i="3"/>
  <c r="F64" i="3"/>
  <c r="S63" i="3"/>
  <c r="R63" i="3"/>
  <c r="Q63" i="3"/>
  <c r="P63" i="3"/>
  <c r="O63" i="3"/>
  <c r="N63" i="3"/>
  <c r="M63" i="3"/>
  <c r="L63" i="3"/>
  <c r="K63" i="3"/>
  <c r="J63" i="3"/>
  <c r="I63" i="3"/>
  <c r="H63" i="3"/>
  <c r="G63" i="3"/>
  <c r="F63" i="3"/>
  <c r="D63" i="3"/>
  <c r="S62" i="3"/>
  <c r="R62" i="3"/>
  <c r="Q62" i="3"/>
  <c r="P62" i="3"/>
  <c r="O62" i="3"/>
  <c r="N62" i="3"/>
  <c r="M62" i="3"/>
  <c r="L62" i="3"/>
  <c r="K62" i="3"/>
  <c r="J62" i="3"/>
  <c r="I62" i="3"/>
  <c r="H62" i="3"/>
  <c r="G62" i="3"/>
  <c r="F62" i="3"/>
  <c r="S61" i="3"/>
  <c r="R61" i="3"/>
  <c r="Q61" i="3"/>
  <c r="P61" i="3"/>
  <c r="O61" i="3"/>
  <c r="N61" i="3"/>
  <c r="M61" i="3"/>
  <c r="L61" i="3"/>
  <c r="K61" i="3"/>
  <c r="J61" i="3"/>
  <c r="I61" i="3"/>
  <c r="H61" i="3"/>
  <c r="G61" i="3"/>
  <c r="F61" i="3"/>
  <c r="D61" i="3"/>
  <c r="S60" i="3"/>
  <c r="R60" i="3"/>
  <c r="Q60" i="3"/>
  <c r="P60" i="3"/>
  <c r="O60" i="3"/>
  <c r="N60" i="3"/>
  <c r="M60" i="3"/>
  <c r="L60" i="3"/>
  <c r="K60" i="3"/>
  <c r="J60" i="3"/>
  <c r="I60" i="3"/>
  <c r="H60" i="3"/>
  <c r="G60" i="3"/>
  <c r="F60" i="3"/>
  <c r="S59" i="3"/>
  <c r="R59" i="3"/>
  <c r="Q59" i="3"/>
  <c r="P59" i="3"/>
  <c r="O59" i="3"/>
  <c r="N59" i="3"/>
  <c r="M59" i="3"/>
  <c r="L59" i="3"/>
  <c r="K59" i="3"/>
  <c r="J59" i="3"/>
  <c r="I59" i="3"/>
  <c r="H59" i="3"/>
  <c r="G59" i="3"/>
  <c r="F59" i="3"/>
  <c r="D59" i="3"/>
  <c r="C59" i="3"/>
  <c r="B59" i="3"/>
  <c r="A59" i="3"/>
  <c r="S58" i="3"/>
  <c r="R58" i="3"/>
  <c r="Q58" i="3"/>
  <c r="P58" i="3"/>
  <c r="O58" i="3"/>
  <c r="N58" i="3"/>
  <c r="M58" i="3"/>
  <c r="L58" i="3"/>
  <c r="K58" i="3"/>
  <c r="J58" i="3"/>
  <c r="I58" i="3"/>
  <c r="H58" i="3"/>
  <c r="G58" i="3"/>
  <c r="F58" i="3"/>
  <c r="S57" i="3"/>
  <c r="R57" i="3"/>
  <c r="Q57" i="3"/>
  <c r="P57" i="3"/>
  <c r="O57" i="3"/>
  <c r="N57" i="3"/>
  <c r="M57" i="3"/>
  <c r="L57" i="3"/>
  <c r="K57" i="3"/>
  <c r="J57" i="3"/>
  <c r="I57" i="3"/>
  <c r="H57" i="3"/>
  <c r="G57" i="3"/>
  <c r="F57" i="3"/>
  <c r="D57" i="3"/>
  <c r="S56" i="3"/>
  <c r="R56" i="3"/>
  <c r="Q56" i="3"/>
  <c r="P56" i="3"/>
  <c r="O56" i="3"/>
  <c r="N56" i="3"/>
  <c r="M56" i="3"/>
  <c r="L56" i="3"/>
  <c r="K56" i="3"/>
  <c r="J56" i="3"/>
  <c r="I56" i="3"/>
  <c r="H56" i="3"/>
  <c r="G56" i="3"/>
  <c r="F56" i="3"/>
  <c r="D56" i="3"/>
  <c r="S55" i="3"/>
  <c r="R55" i="3"/>
  <c r="Q55" i="3"/>
  <c r="P55" i="3"/>
  <c r="O55" i="3"/>
  <c r="N55" i="3"/>
  <c r="M55" i="3"/>
  <c r="L55" i="3"/>
  <c r="K55" i="3"/>
  <c r="J55" i="3"/>
  <c r="I55" i="3"/>
  <c r="H55" i="3"/>
  <c r="G55" i="3"/>
  <c r="F55" i="3"/>
  <c r="S54" i="3"/>
  <c r="R54" i="3"/>
  <c r="Q54" i="3"/>
  <c r="P54" i="3"/>
  <c r="O54" i="3"/>
  <c r="N54" i="3"/>
  <c r="M54" i="3"/>
  <c r="L54" i="3"/>
  <c r="K54" i="3"/>
  <c r="J54" i="3"/>
  <c r="I54" i="3"/>
  <c r="H54" i="3"/>
  <c r="G54" i="3"/>
  <c r="F54" i="3"/>
  <c r="D54" i="3"/>
  <c r="S53" i="3"/>
  <c r="R53" i="3"/>
  <c r="Q53" i="3"/>
  <c r="P53" i="3"/>
  <c r="O53" i="3"/>
  <c r="N53" i="3"/>
  <c r="M53" i="3"/>
  <c r="L53" i="3"/>
  <c r="K53" i="3"/>
  <c r="J53" i="3"/>
  <c r="I53" i="3"/>
  <c r="H53" i="3"/>
  <c r="G53" i="3"/>
  <c r="F53" i="3"/>
  <c r="D53" i="3"/>
  <c r="C53" i="3"/>
  <c r="B53" i="3"/>
  <c r="A53" i="3"/>
  <c r="S52" i="3"/>
  <c r="R52" i="3"/>
  <c r="Q52" i="3"/>
  <c r="P52" i="3"/>
  <c r="O52" i="3"/>
  <c r="N52" i="3"/>
  <c r="M52" i="3"/>
  <c r="L52" i="3"/>
  <c r="K52" i="3"/>
  <c r="J52" i="3"/>
  <c r="I52" i="3"/>
  <c r="H52" i="3"/>
  <c r="G52" i="3"/>
  <c r="F52" i="3"/>
  <c r="S51" i="3"/>
  <c r="R51" i="3"/>
  <c r="Q51" i="3"/>
  <c r="P51" i="3"/>
  <c r="O51" i="3"/>
  <c r="N51" i="3"/>
  <c r="M51" i="3"/>
  <c r="L51" i="3"/>
  <c r="K51" i="3"/>
  <c r="J51" i="3"/>
  <c r="I51" i="3"/>
  <c r="H51" i="3"/>
  <c r="G51" i="3"/>
  <c r="F51" i="3"/>
  <c r="S50" i="3"/>
  <c r="R50" i="3"/>
  <c r="Q50" i="3"/>
  <c r="P50" i="3"/>
  <c r="O50" i="3"/>
  <c r="N50" i="3"/>
  <c r="M50" i="3"/>
  <c r="L50" i="3"/>
  <c r="K50" i="3"/>
  <c r="J50" i="3"/>
  <c r="I50" i="3"/>
  <c r="H50" i="3"/>
  <c r="G50" i="3"/>
  <c r="F50" i="3"/>
  <c r="D50" i="3"/>
  <c r="S49" i="3"/>
  <c r="R49" i="3"/>
  <c r="Q49" i="3"/>
  <c r="P49" i="3"/>
  <c r="O49" i="3"/>
  <c r="N49" i="3"/>
  <c r="M49" i="3"/>
  <c r="L49" i="3"/>
  <c r="K49" i="3"/>
  <c r="J49" i="3"/>
  <c r="I49" i="3"/>
  <c r="H49" i="3"/>
  <c r="G49" i="3"/>
  <c r="F49" i="3"/>
  <c r="D49" i="3"/>
  <c r="S48" i="3"/>
  <c r="R48" i="3"/>
  <c r="Q48" i="3"/>
  <c r="P48" i="3"/>
  <c r="O48" i="3"/>
  <c r="N48" i="3"/>
  <c r="M48" i="3"/>
  <c r="L48" i="3"/>
  <c r="K48" i="3"/>
  <c r="J48" i="3"/>
  <c r="I48" i="3"/>
  <c r="H48" i="3"/>
  <c r="G48" i="3"/>
  <c r="F48" i="3"/>
  <c r="S47" i="3"/>
  <c r="R47" i="3"/>
  <c r="Q47" i="3"/>
  <c r="P47" i="3"/>
  <c r="O47" i="3"/>
  <c r="N47" i="3"/>
  <c r="M47" i="3"/>
  <c r="L47" i="3"/>
  <c r="K47" i="3"/>
  <c r="J47" i="3"/>
  <c r="I47" i="3"/>
  <c r="H47" i="3"/>
  <c r="G47" i="3"/>
  <c r="F47" i="3"/>
  <c r="D47" i="3"/>
  <c r="C47" i="3"/>
  <c r="B47" i="3"/>
  <c r="A47" i="3"/>
  <c r="S46" i="3"/>
  <c r="R46" i="3"/>
  <c r="Q46" i="3"/>
  <c r="P46" i="3"/>
  <c r="O46" i="3"/>
  <c r="N46" i="3"/>
  <c r="M46" i="3"/>
  <c r="L46" i="3"/>
  <c r="K46" i="3"/>
  <c r="J46" i="3"/>
  <c r="I46" i="3"/>
  <c r="H46" i="3"/>
  <c r="G46" i="3"/>
  <c r="F46" i="3"/>
  <c r="D46" i="3"/>
  <c r="S45" i="3"/>
  <c r="R45" i="3"/>
  <c r="Q45" i="3"/>
  <c r="P45" i="3"/>
  <c r="O45" i="3"/>
  <c r="N45" i="3"/>
  <c r="M45" i="3"/>
  <c r="L45" i="3"/>
  <c r="K45" i="3"/>
  <c r="J45" i="3"/>
  <c r="I45" i="3"/>
  <c r="H45" i="3"/>
  <c r="G45" i="3"/>
  <c r="F45" i="3"/>
  <c r="S44" i="3"/>
  <c r="R44" i="3"/>
  <c r="Q44" i="3"/>
  <c r="P44" i="3"/>
  <c r="O44" i="3"/>
  <c r="N44" i="3"/>
  <c r="M44" i="3"/>
  <c r="L44" i="3"/>
  <c r="K44" i="3"/>
  <c r="J44" i="3"/>
  <c r="I44" i="3"/>
  <c r="H44" i="3"/>
  <c r="G44" i="3"/>
  <c r="F44" i="3"/>
  <c r="D44" i="3"/>
  <c r="C44" i="3"/>
  <c r="B44" i="3"/>
  <c r="A44" i="3"/>
  <c r="S43" i="3"/>
  <c r="R43" i="3"/>
  <c r="Q43" i="3"/>
  <c r="P43" i="3"/>
  <c r="O43" i="3"/>
  <c r="N43" i="3"/>
  <c r="M43" i="3"/>
  <c r="L43" i="3"/>
  <c r="K43" i="3"/>
  <c r="J43" i="3"/>
  <c r="I43" i="3"/>
  <c r="H43" i="3"/>
  <c r="G43" i="3"/>
  <c r="F43" i="3"/>
  <c r="D43" i="3"/>
  <c r="S42" i="3"/>
  <c r="R42" i="3"/>
  <c r="Q42" i="3"/>
  <c r="P42" i="3"/>
  <c r="O42" i="3"/>
  <c r="N42" i="3"/>
  <c r="M42" i="3"/>
  <c r="L42" i="3"/>
  <c r="K42" i="3"/>
  <c r="J42" i="3"/>
  <c r="I42" i="3"/>
  <c r="H42" i="3"/>
  <c r="G42" i="3"/>
  <c r="F42" i="3"/>
  <c r="D42" i="3"/>
  <c r="C42" i="3"/>
  <c r="B42" i="3"/>
  <c r="A42" i="3"/>
  <c r="S40" i="3"/>
  <c r="R40" i="3"/>
  <c r="Q40" i="3"/>
  <c r="P40" i="3"/>
  <c r="O40" i="3"/>
  <c r="N40" i="3"/>
  <c r="M40" i="3"/>
  <c r="L40" i="3"/>
  <c r="K40" i="3"/>
  <c r="J40" i="3"/>
  <c r="I40" i="3"/>
  <c r="H40" i="3"/>
  <c r="G40" i="3"/>
  <c r="F40" i="3"/>
  <c r="S39" i="3"/>
  <c r="R39" i="3"/>
  <c r="Q39" i="3"/>
  <c r="P39" i="3"/>
  <c r="O39" i="3"/>
  <c r="N39" i="3"/>
  <c r="M39" i="3"/>
  <c r="L39" i="3"/>
  <c r="K39" i="3"/>
  <c r="J39" i="3"/>
  <c r="I39" i="3"/>
  <c r="H39" i="3"/>
  <c r="G39" i="3"/>
  <c r="F39" i="3"/>
  <c r="S38" i="3"/>
  <c r="R38" i="3"/>
  <c r="Q38" i="3"/>
  <c r="P38" i="3"/>
  <c r="O38" i="3"/>
  <c r="N38" i="3"/>
  <c r="M38" i="3"/>
  <c r="L38" i="3"/>
  <c r="K38" i="3"/>
  <c r="J38" i="3"/>
  <c r="I38" i="3"/>
  <c r="H38" i="3"/>
  <c r="G38" i="3"/>
  <c r="F38" i="3"/>
  <c r="D38" i="3"/>
  <c r="C38" i="3"/>
  <c r="B38" i="3"/>
  <c r="A38" i="3"/>
  <c r="S37" i="3"/>
  <c r="R37" i="3"/>
  <c r="Q37" i="3"/>
  <c r="P37" i="3"/>
  <c r="O37" i="3"/>
  <c r="N37" i="3"/>
  <c r="M37" i="3"/>
  <c r="L37" i="3"/>
  <c r="K37" i="3"/>
  <c r="J37" i="3"/>
  <c r="I37" i="3"/>
  <c r="H37" i="3"/>
  <c r="G37" i="3"/>
  <c r="F37" i="3"/>
  <c r="S36" i="3"/>
  <c r="R36" i="3"/>
  <c r="Q36" i="3"/>
  <c r="P36" i="3"/>
  <c r="O36" i="3"/>
  <c r="N36" i="3"/>
  <c r="M36" i="3"/>
  <c r="L36" i="3"/>
  <c r="K36" i="3"/>
  <c r="J36" i="3"/>
  <c r="I36" i="3"/>
  <c r="H36" i="3"/>
  <c r="G36" i="3"/>
  <c r="F36" i="3"/>
  <c r="S35" i="3"/>
  <c r="R35" i="3"/>
  <c r="Q35" i="3"/>
  <c r="P35" i="3"/>
  <c r="O35" i="3"/>
  <c r="N35" i="3"/>
  <c r="M35" i="3"/>
  <c r="L35" i="3"/>
  <c r="K35" i="3"/>
  <c r="J35" i="3"/>
  <c r="I35" i="3"/>
  <c r="H35" i="3"/>
  <c r="G35" i="3"/>
  <c r="F35" i="3"/>
  <c r="S34" i="3"/>
  <c r="R34" i="3"/>
  <c r="Q34" i="3"/>
  <c r="P34" i="3"/>
  <c r="O34" i="3"/>
  <c r="N34" i="3"/>
  <c r="M34" i="3"/>
  <c r="L34" i="3"/>
  <c r="K34" i="3"/>
  <c r="J34" i="3"/>
  <c r="I34" i="3"/>
  <c r="H34" i="3"/>
  <c r="G34" i="3"/>
  <c r="F34" i="3"/>
  <c r="S33" i="3"/>
  <c r="R33" i="3"/>
  <c r="Q33" i="3"/>
  <c r="P33" i="3"/>
  <c r="O33" i="3"/>
  <c r="N33" i="3"/>
  <c r="M33" i="3"/>
  <c r="L33" i="3"/>
  <c r="K33" i="3"/>
  <c r="J33" i="3"/>
  <c r="I33" i="3"/>
  <c r="H33" i="3"/>
  <c r="G33" i="3"/>
  <c r="F33" i="3"/>
  <c r="S32" i="3"/>
  <c r="R32" i="3"/>
  <c r="Q32" i="3"/>
  <c r="P32" i="3"/>
  <c r="O32" i="3"/>
  <c r="N32" i="3"/>
  <c r="M32" i="3"/>
  <c r="L32" i="3"/>
  <c r="K32" i="3"/>
  <c r="J32" i="3"/>
  <c r="I32" i="3"/>
  <c r="H32" i="3"/>
  <c r="G32" i="3"/>
  <c r="F32" i="3"/>
  <c r="S31" i="3"/>
  <c r="R31" i="3"/>
  <c r="Q31" i="3"/>
  <c r="P31" i="3"/>
  <c r="O31" i="3"/>
  <c r="N31" i="3"/>
  <c r="M31" i="3"/>
  <c r="L31" i="3"/>
  <c r="K31" i="3"/>
  <c r="J31" i="3"/>
  <c r="I31" i="3"/>
  <c r="H31" i="3"/>
  <c r="G31" i="3"/>
  <c r="F31" i="3"/>
  <c r="S30" i="3"/>
  <c r="R30" i="3"/>
  <c r="Q30" i="3"/>
  <c r="P30" i="3"/>
  <c r="O30" i="3"/>
  <c r="N30" i="3"/>
  <c r="M30" i="3"/>
  <c r="L30" i="3"/>
  <c r="K30" i="3"/>
  <c r="J30" i="3"/>
  <c r="I30" i="3"/>
  <c r="H30" i="3"/>
  <c r="G30" i="3"/>
  <c r="F30" i="3"/>
  <c r="D30" i="3"/>
  <c r="C30" i="3"/>
  <c r="B30" i="3"/>
  <c r="A30" i="3"/>
  <c r="S29" i="3"/>
  <c r="R29" i="3"/>
  <c r="Q29" i="3"/>
  <c r="P29" i="3"/>
  <c r="O29" i="3"/>
  <c r="M29" i="3"/>
  <c r="L29" i="3"/>
  <c r="K29" i="3"/>
  <c r="J29" i="3"/>
  <c r="I29" i="3"/>
  <c r="H29" i="3"/>
  <c r="G29" i="3"/>
  <c r="F29" i="3"/>
  <c r="D29" i="3"/>
  <c r="S28" i="3"/>
  <c r="R28" i="3"/>
  <c r="Q28" i="3"/>
  <c r="P28" i="3"/>
  <c r="O28" i="3"/>
  <c r="N28" i="3"/>
  <c r="M28" i="3"/>
  <c r="L28" i="3"/>
  <c r="K28" i="3"/>
  <c r="J28" i="3"/>
  <c r="I28" i="3"/>
  <c r="H28" i="3"/>
  <c r="G28" i="3"/>
  <c r="F28" i="3"/>
  <c r="S27" i="3"/>
  <c r="R27" i="3"/>
  <c r="Q27" i="3"/>
  <c r="P27" i="3"/>
  <c r="O27" i="3"/>
  <c r="N27" i="3"/>
  <c r="M27" i="3"/>
  <c r="L27" i="3"/>
  <c r="K27" i="3"/>
  <c r="J27" i="3"/>
  <c r="I27" i="3"/>
  <c r="H27" i="3"/>
  <c r="G27" i="3"/>
  <c r="F27" i="3"/>
  <c r="D27" i="3"/>
  <c r="S26" i="3"/>
  <c r="R26" i="3"/>
  <c r="Q26" i="3"/>
  <c r="P26" i="3"/>
  <c r="O26" i="3"/>
  <c r="N26" i="3"/>
  <c r="M26" i="3"/>
  <c r="L26" i="3"/>
  <c r="K26" i="3"/>
  <c r="J26" i="3"/>
  <c r="I26" i="3"/>
  <c r="H26" i="3"/>
  <c r="G26" i="3"/>
  <c r="F26" i="3"/>
  <c r="S25" i="3"/>
  <c r="R25" i="3"/>
  <c r="Q25" i="3"/>
  <c r="P25" i="3"/>
  <c r="O25" i="3"/>
  <c r="M25" i="3"/>
  <c r="L25" i="3"/>
  <c r="K25" i="3"/>
  <c r="J25" i="3"/>
  <c r="I25" i="3"/>
  <c r="H25" i="3"/>
  <c r="G25" i="3"/>
  <c r="F25" i="3"/>
  <c r="S24" i="3"/>
  <c r="R24" i="3"/>
  <c r="Q24" i="3"/>
  <c r="P24" i="3"/>
  <c r="O24" i="3"/>
  <c r="N24" i="3"/>
  <c r="M24" i="3"/>
  <c r="L24" i="3"/>
  <c r="K24" i="3"/>
  <c r="J24" i="3"/>
  <c r="I24" i="3"/>
  <c r="H24" i="3"/>
  <c r="G24" i="3"/>
  <c r="F24" i="3"/>
  <c r="S23" i="3"/>
  <c r="R23" i="3"/>
  <c r="Q23" i="3"/>
  <c r="P23" i="3"/>
  <c r="O23" i="3"/>
  <c r="M23" i="3"/>
  <c r="L23" i="3"/>
  <c r="K23" i="3"/>
  <c r="J23" i="3"/>
  <c r="I23" i="3"/>
  <c r="H23" i="3"/>
  <c r="G23" i="3"/>
  <c r="F23" i="3"/>
  <c r="S22" i="3"/>
  <c r="R22" i="3"/>
  <c r="Q22" i="3"/>
  <c r="P22" i="3"/>
  <c r="O22" i="3"/>
  <c r="N22" i="3"/>
  <c r="M22" i="3"/>
  <c r="L22" i="3"/>
  <c r="K22" i="3"/>
  <c r="J22" i="3"/>
  <c r="I22" i="3"/>
  <c r="H22" i="3"/>
  <c r="G22" i="3"/>
  <c r="F22" i="3"/>
  <c r="S21" i="3"/>
  <c r="R21" i="3"/>
  <c r="Q21" i="3"/>
  <c r="P21" i="3"/>
  <c r="O21" i="3"/>
  <c r="M21" i="3"/>
  <c r="L21" i="3"/>
  <c r="K21" i="3"/>
  <c r="J21" i="3"/>
  <c r="I21" i="3"/>
  <c r="H21" i="3"/>
  <c r="G21" i="3"/>
  <c r="F21" i="3"/>
  <c r="S20" i="3"/>
  <c r="R20" i="3"/>
  <c r="Q20" i="3"/>
  <c r="P20" i="3"/>
  <c r="O20" i="3"/>
  <c r="N20" i="3"/>
  <c r="M20" i="3"/>
  <c r="L20" i="3"/>
  <c r="K20" i="3"/>
  <c r="J20" i="3"/>
  <c r="I20" i="3"/>
  <c r="H20" i="3"/>
  <c r="G20" i="3"/>
  <c r="F20" i="3"/>
  <c r="S19" i="3"/>
  <c r="R19" i="3"/>
  <c r="Q19" i="3"/>
  <c r="P19" i="3"/>
  <c r="O19" i="3"/>
  <c r="M19" i="3"/>
  <c r="L19" i="3"/>
  <c r="K19" i="3"/>
  <c r="J19" i="3"/>
  <c r="I19" i="3"/>
  <c r="H19" i="3"/>
  <c r="G19" i="3"/>
  <c r="F19" i="3"/>
  <c r="D19" i="3"/>
  <c r="S18" i="3"/>
  <c r="N18" i="3"/>
  <c r="M18" i="3"/>
  <c r="L18" i="3"/>
  <c r="K18" i="3"/>
  <c r="J18" i="3"/>
  <c r="I18" i="3"/>
  <c r="H18" i="3"/>
  <c r="G18" i="3"/>
  <c r="F18" i="3"/>
  <c r="S17" i="3"/>
  <c r="R17" i="3"/>
  <c r="Q17" i="3"/>
  <c r="P17" i="3"/>
  <c r="O17" i="3"/>
  <c r="N17" i="3"/>
  <c r="M17" i="3"/>
  <c r="L17" i="3"/>
  <c r="K17" i="3"/>
  <c r="J17" i="3"/>
  <c r="I17" i="3"/>
  <c r="H17" i="3"/>
  <c r="G17" i="3"/>
  <c r="F17" i="3"/>
  <c r="S16" i="3"/>
  <c r="R16" i="3"/>
  <c r="Q16" i="3"/>
  <c r="P16" i="3"/>
  <c r="O16" i="3"/>
  <c r="N16" i="3"/>
  <c r="M16" i="3"/>
  <c r="L16" i="3"/>
  <c r="K16" i="3"/>
  <c r="J16" i="3"/>
  <c r="I16" i="3"/>
  <c r="H16" i="3"/>
  <c r="G16" i="3"/>
  <c r="F16" i="3"/>
  <c r="S15" i="3"/>
  <c r="R15" i="3"/>
  <c r="Q15" i="3"/>
  <c r="P15" i="3"/>
  <c r="O15" i="3"/>
  <c r="N15" i="3"/>
  <c r="M15" i="3"/>
  <c r="L15" i="3"/>
  <c r="K15" i="3"/>
  <c r="J15" i="3"/>
  <c r="I15" i="3"/>
  <c r="H15" i="3"/>
  <c r="G15" i="3"/>
  <c r="F15" i="3"/>
  <c r="D15" i="3"/>
  <c r="S14" i="3"/>
  <c r="R14" i="3"/>
  <c r="Q14" i="3"/>
  <c r="P14" i="3"/>
  <c r="O14" i="3"/>
  <c r="N14" i="3"/>
  <c r="M14" i="3"/>
  <c r="L14" i="3"/>
  <c r="K14" i="3"/>
  <c r="J14" i="3"/>
  <c r="I14" i="3"/>
  <c r="H14" i="3"/>
  <c r="G14" i="3"/>
  <c r="F14" i="3"/>
  <c r="D14" i="3"/>
  <c r="S13" i="3"/>
  <c r="R13" i="3"/>
  <c r="Q13" i="3"/>
  <c r="P13" i="3"/>
  <c r="O13" i="3"/>
  <c r="N13" i="3"/>
  <c r="M13" i="3"/>
  <c r="L13" i="3"/>
  <c r="K13" i="3"/>
  <c r="J13" i="3"/>
  <c r="I13" i="3"/>
  <c r="H13" i="3"/>
  <c r="G13" i="3"/>
  <c r="F13" i="3"/>
  <c r="S12" i="3"/>
  <c r="R12" i="3"/>
  <c r="Q12" i="3"/>
  <c r="P12" i="3"/>
  <c r="O12" i="3"/>
  <c r="N12" i="3"/>
  <c r="M12" i="3"/>
  <c r="L12" i="3"/>
  <c r="K12" i="3"/>
  <c r="J12" i="3"/>
  <c r="I12" i="3"/>
  <c r="H12" i="3"/>
  <c r="G12" i="3"/>
  <c r="F12" i="3"/>
  <c r="C12" i="3"/>
  <c r="B12" i="3"/>
  <c r="A12" i="3"/>
  <c r="S11" i="3"/>
  <c r="R11" i="3"/>
  <c r="Q11" i="3"/>
  <c r="P11" i="3"/>
  <c r="O11" i="3"/>
  <c r="N11" i="3"/>
  <c r="M11" i="3"/>
  <c r="L11" i="3"/>
  <c r="K11" i="3"/>
  <c r="J11" i="3"/>
  <c r="I11" i="3"/>
  <c r="H11" i="3"/>
  <c r="G11" i="3"/>
  <c r="F11" i="3"/>
  <c r="S10" i="3"/>
  <c r="R10" i="3"/>
  <c r="Q10" i="3"/>
  <c r="P10" i="3"/>
  <c r="O10" i="3"/>
  <c r="M10" i="3"/>
  <c r="L10" i="3"/>
  <c r="K10" i="3"/>
  <c r="J10" i="3"/>
  <c r="I10" i="3"/>
  <c r="H10" i="3"/>
  <c r="G10" i="3"/>
  <c r="F10" i="3"/>
  <c r="S9" i="3"/>
  <c r="R9" i="3"/>
  <c r="Q9" i="3"/>
  <c r="P9" i="3"/>
  <c r="O9" i="3"/>
  <c r="N9" i="3"/>
  <c r="M9" i="3"/>
  <c r="L9" i="3"/>
  <c r="K9" i="3"/>
  <c r="J9" i="3"/>
  <c r="I9" i="3"/>
  <c r="H9" i="3"/>
  <c r="G9" i="3"/>
  <c r="F9" i="3"/>
  <c r="D9" i="3"/>
  <c r="C9" i="3"/>
  <c r="B9" i="3"/>
  <c r="A9" i="3"/>
  <c r="E478" i="2"/>
  <c r="D478" i="2"/>
  <c r="C478" i="2"/>
  <c r="B478" i="2"/>
  <c r="A478" i="2"/>
  <c r="E475" i="2"/>
  <c r="D475" i="2"/>
  <c r="E474" i="2"/>
  <c r="D474" i="2"/>
  <c r="E472" i="2"/>
  <c r="D472" i="2"/>
  <c r="E471" i="2"/>
  <c r="D471" i="2"/>
  <c r="J469" i="2"/>
  <c r="E467" i="2"/>
  <c r="D467" i="2"/>
  <c r="C467" i="2"/>
  <c r="B467" i="2"/>
  <c r="A467" i="2"/>
  <c r="E453" i="2"/>
  <c r="D453" i="2"/>
  <c r="C453" i="2"/>
  <c r="B453" i="2"/>
  <c r="A453" i="2"/>
  <c r="E450" i="2"/>
  <c r="D450" i="2"/>
  <c r="I449" i="2"/>
  <c r="H449" i="3" s="1"/>
  <c r="E449" i="2"/>
  <c r="D449" i="2"/>
  <c r="U448" i="2"/>
  <c r="E444" i="2"/>
  <c r="D444" i="2"/>
  <c r="E442" i="2"/>
  <c r="D442" i="2"/>
  <c r="E438" i="2"/>
  <c r="D438" i="2"/>
  <c r="C438" i="2"/>
  <c r="B438" i="2"/>
  <c r="A438" i="2"/>
  <c r="R437" i="2"/>
  <c r="O437" i="3" s="1"/>
  <c r="E437" i="2"/>
  <c r="D437" i="2"/>
  <c r="E436" i="2"/>
  <c r="D436" i="2"/>
  <c r="J435" i="2"/>
  <c r="I435" i="3" s="1"/>
  <c r="E435" i="2"/>
  <c r="D435" i="2"/>
  <c r="E433" i="2"/>
  <c r="D433" i="2"/>
  <c r="C433" i="2"/>
  <c r="B433" i="2"/>
  <c r="A433" i="2"/>
  <c r="E431" i="2"/>
  <c r="D431" i="2"/>
  <c r="E425" i="2"/>
  <c r="D425" i="2"/>
  <c r="U421" i="2"/>
  <c r="R421" i="3" s="1"/>
  <c r="T421" i="2"/>
  <c r="Q421" i="3" s="1"/>
  <c r="S421" i="2"/>
  <c r="P421" i="3" s="1"/>
  <c r="R421" i="2"/>
  <c r="O421" i="3" s="1"/>
  <c r="E419" i="2"/>
  <c r="D419" i="2"/>
  <c r="E412" i="2"/>
  <c r="D412" i="2"/>
  <c r="E408" i="2"/>
  <c r="D408" i="2"/>
  <c r="E404" i="2"/>
  <c r="D404" i="2"/>
  <c r="C404" i="2"/>
  <c r="B404" i="2"/>
  <c r="A404" i="2"/>
  <c r="E399" i="2"/>
  <c r="C399" i="2"/>
  <c r="B399" i="2"/>
  <c r="A399" i="2"/>
  <c r="E397" i="2"/>
  <c r="D397" i="2"/>
  <c r="E396" i="2"/>
  <c r="D396" i="2"/>
  <c r="C396" i="2"/>
  <c r="B396" i="2"/>
  <c r="A396" i="2"/>
  <c r="E392" i="2"/>
  <c r="D392" i="2"/>
  <c r="E390" i="2"/>
  <c r="D390" i="2"/>
  <c r="E389" i="2"/>
  <c r="D389" i="2"/>
  <c r="E388" i="2"/>
  <c r="D388" i="2"/>
  <c r="E386" i="2"/>
  <c r="D386" i="2"/>
  <c r="E385" i="2"/>
  <c r="D385" i="2"/>
  <c r="E382" i="2"/>
  <c r="D382" i="2"/>
  <c r="C382" i="2"/>
  <c r="B382" i="2"/>
  <c r="A382" i="2"/>
  <c r="E377" i="2"/>
  <c r="D377" i="2"/>
  <c r="C377" i="2"/>
  <c r="B377" i="2"/>
  <c r="A377" i="2"/>
  <c r="E376" i="2"/>
  <c r="D376" i="2"/>
  <c r="C376" i="2"/>
  <c r="B376" i="2"/>
  <c r="A376" i="2"/>
  <c r="E375" i="2"/>
  <c r="D375" i="2"/>
  <c r="E373" i="2"/>
  <c r="D373" i="2"/>
  <c r="C373" i="2"/>
  <c r="B373" i="2"/>
  <c r="A373" i="2"/>
  <c r="U371" i="2"/>
  <c r="R371" i="3" s="1"/>
  <c r="T371" i="2"/>
  <c r="Q371" i="3" s="1"/>
  <c r="S371" i="2"/>
  <c r="R371" i="2"/>
  <c r="J371" i="2"/>
  <c r="I371" i="3" s="1"/>
  <c r="U367" i="2"/>
  <c r="R367" i="3" s="1"/>
  <c r="T367" i="2"/>
  <c r="Q367" i="3" s="1"/>
  <c r="S367" i="2"/>
  <c r="R367" i="2"/>
  <c r="J367" i="2"/>
  <c r="I367" i="3" s="1"/>
  <c r="E363" i="2"/>
  <c r="D363" i="2"/>
  <c r="C363" i="2"/>
  <c r="B363" i="2"/>
  <c r="A363" i="2"/>
  <c r="U359" i="2"/>
  <c r="T359" i="2"/>
  <c r="Q359" i="3" s="1"/>
  <c r="S359" i="2"/>
  <c r="P359" i="3" s="1"/>
  <c r="R359" i="2"/>
  <c r="S351" i="2"/>
  <c r="T351" i="2" s="1"/>
  <c r="R351" i="2"/>
  <c r="J351" i="2"/>
  <c r="I351" i="3" s="1"/>
  <c r="E348" i="2"/>
  <c r="D348" i="2"/>
  <c r="C348" i="2"/>
  <c r="B348" i="2"/>
  <c r="A348" i="2"/>
  <c r="E340" i="2"/>
  <c r="D340" i="2"/>
  <c r="C340" i="2"/>
  <c r="B340" i="2"/>
  <c r="A340" i="2"/>
  <c r="E339" i="2"/>
  <c r="D339" i="2"/>
  <c r="C339" i="2"/>
  <c r="B339" i="2"/>
  <c r="A339" i="2"/>
  <c r="E334" i="2"/>
  <c r="D334" i="2"/>
  <c r="C334" i="2"/>
  <c r="B334" i="2"/>
  <c r="A334" i="2"/>
  <c r="E331" i="2"/>
  <c r="D331" i="2"/>
  <c r="C331" i="2"/>
  <c r="B331" i="2"/>
  <c r="A331" i="2"/>
  <c r="E324" i="2"/>
  <c r="D324" i="2"/>
  <c r="E322" i="2"/>
  <c r="D322" i="2"/>
  <c r="C322" i="2"/>
  <c r="B322" i="2"/>
  <c r="A322" i="2"/>
  <c r="E318" i="2"/>
  <c r="D318" i="2"/>
  <c r="C318" i="2"/>
  <c r="B318" i="2"/>
  <c r="A318" i="2"/>
  <c r="E317" i="2"/>
  <c r="D317" i="2"/>
  <c r="E315" i="2"/>
  <c r="D315" i="2"/>
  <c r="E314" i="2"/>
  <c r="D314" i="2"/>
  <c r="R313" i="2"/>
  <c r="E313" i="2"/>
  <c r="D313" i="2"/>
  <c r="E312" i="2"/>
  <c r="D312" i="2"/>
  <c r="C312" i="2"/>
  <c r="B312" i="2"/>
  <c r="A312" i="2"/>
  <c r="E309" i="2"/>
  <c r="D309" i="2"/>
  <c r="C309" i="2"/>
  <c r="B309" i="2"/>
  <c r="A309" i="2"/>
  <c r="E307" i="2"/>
  <c r="D307" i="2"/>
  <c r="E306" i="2"/>
  <c r="D306" i="2"/>
  <c r="E305" i="2"/>
  <c r="D305" i="2"/>
  <c r="E301" i="2"/>
  <c r="D301" i="2"/>
  <c r="C301" i="2"/>
  <c r="B301" i="2"/>
  <c r="A301" i="2"/>
  <c r="E297" i="2"/>
  <c r="D297" i="2"/>
  <c r="C297" i="2"/>
  <c r="B297" i="2"/>
  <c r="A297" i="2"/>
  <c r="E294" i="2"/>
  <c r="D294" i="2"/>
  <c r="C294" i="2"/>
  <c r="B294" i="2"/>
  <c r="A294" i="2"/>
  <c r="E291" i="2"/>
  <c r="D291" i="2"/>
  <c r="E286" i="2"/>
  <c r="D286" i="2"/>
  <c r="C286" i="2"/>
  <c r="B286" i="2"/>
  <c r="A286" i="2"/>
  <c r="E281" i="2"/>
  <c r="D281" i="2"/>
  <c r="E280" i="2"/>
  <c r="D280" i="2"/>
  <c r="Q279" i="2"/>
  <c r="N279" i="3" s="1"/>
  <c r="E279" i="2"/>
  <c r="D279" i="2"/>
  <c r="C279" i="2"/>
  <c r="B279" i="2"/>
  <c r="A279" i="2"/>
  <c r="E277" i="2"/>
  <c r="D277" i="2"/>
  <c r="C277" i="2"/>
  <c r="B277" i="2"/>
  <c r="A277" i="2"/>
  <c r="E267" i="2"/>
  <c r="D267" i="2"/>
  <c r="C267" i="2"/>
  <c r="B267" i="2"/>
  <c r="A267" i="2"/>
  <c r="E266" i="2"/>
  <c r="D266" i="2"/>
  <c r="C266" i="2"/>
  <c r="B266" i="2"/>
  <c r="A266" i="2"/>
  <c r="E264" i="2"/>
  <c r="D264" i="2"/>
  <c r="C264" i="2"/>
  <c r="B264" i="2"/>
  <c r="A264" i="2"/>
  <c r="E261" i="2"/>
  <c r="D261" i="2"/>
  <c r="E260" i="2"/>
  <c r="D260" i="2"/>
  <c r="E258" i="2"/>
  <c r="D258" i="2"/>
  <c r="C258" i="2"/>
  <c r="B258" i="2"/>
  <c r="A258" i="2"/>
  <c r="E251" i="2"/>
  <c r="D251" i="2"/>
  <c r="C251" i="2"/>
  <c r="B251" i="2"/>
  <c r="A251" i="2"/>
  <c r="I249" i="2"/>
  <c r="H249" i="3" s="1"/>
  <c r="E249" i="2"/>
  <c r="D249" i="2"/>
  <c r="E248" i="2"/>
  <c r="D248" i="2"/>
  <c r="C248" i="2"/>
  <c r="B248" i="2"/>
  <c r="A248" i="2"/>
  <c r="E245" i="2"/>
  <c r="D245" i="2"/>
  <c r="E243" i="2"/>
  <c r="D243" i="2"/>
  <c r="E241" i="2"/>
  <c r="D241" i="2"/>
  <c r="C241" i="2"/>
  <c r="B241" i="2"/>
  <c r="A241" i="2"/>
  <c r="E240" i="2"/>
  <c r="D240" i="2"/>
  <c r="E238" i="2"/>
  <c r="D238" i="2"/>
  <c r="E235" i="2"/>
  <c r="D235" i="2"/>
  <c r="E233" i="2"/>
  <c r="D233" i="2"/>
  <c r="C233" i="2"/>
  <c r="B233" i="2"/>
  <c r="A233" i="2"/>
  <c r="E232" i="2"/>
  <c r="D232" i="2"/>
  <c r="E230" i="2"/>
  <c r="D230" i="2"/>
  <c r="E228" i="2"/>
  <c r="D228" i="2"/>
  <c r="E225" i="2"/>
  <c r="D225" i="2"/>
  <c r="E222" i="2"/>
  <c r="D222" i="2"/>
  <c r="C222" i="2"/>
  <c r="B222" i="2"/>
  <c r="A222" i="2"/>
  <c r="E219" i="2"/>
  <c r="D219" i="2"/>
  <c r="E217" i="2"/>
  <c r="D217" i="2"/>
  <c r="E214" i="2"/>
  <c r="D214" i="2"/>
  <c r="G212" i="2"/>
  <c r="G211" i="2"/>
  <c r="G211" i="3" s="1"/>
  <c r="E210" i="2"/>
  <c r="D210" i="2"/>
  <c r="E209" i="2"/>
  <c r="D209" i="2"/>
  <c r="C209" i="2"/>
  <c r="B209" i="2"/>
  <c r="A209" i="2"/>
  <c r="E200" i="2"/>
  <c r="D200" i="2"/>
  <c r="C200" i="2"/>
  <c r="B200" i="2"/>
  <c r="A200" i="2"/>
  <c r="E196" i="2"/>
  <c r="D196" i="2"/>
  <c r="C196" i="2"/>
  <c r="B196" i="2"/>
  <c r="A196" i="2"/>
  <c r="E188" i="2"/>
  <c r="D188" i="2"/>
  <c r="C188" i="2"/>
  <c r="B188" i="2"/>
  <c r="A188" i="2"/>
  <c r="E186" i="2"/>
  <c r="D186" i="2"/>
  <c r="E185" i="2"/>
  <c r="D185" i="2"/>
  <c r="C185" i="2"/>
  <c r="B185" i="2"/>
  <c r="A185" i="2"/>
  <c r="E183" i="2"/>
  <c r="D183" i="2"/>
  <c r="E181" i="2"/>
  <c r="D181" i="2"/>
  <c r="C181" i="2"/>
  <c r="B181" i="2"/>
  <c r="A181" i="2"/>
  <c r="E178" i="2"/>
  <c r="D178" i="2"/>
  <c r="E172" i="2"/>
  <c r="D172" i="2"/>
  <c r="C172" i="2"/>
  <c r="B172" i="2"/>
  <c r="A172" i="2"/>
  <c r="E167" i="2"/>
  <c r="D167" i="2"/>
  <c r="E166" i="2"/>
  <c r="D166" i="2"/>
  <c r="E165" i="2"/>
  <c r="D165" i="2"/>
  <c r="E162" i="2"/>
  <c r="D162" i="2"/>
  <c r="C162" i="2"/>
  <c r="B162" i="2"/>
  <c r="A162" i="2"/>
  <c r="E159" i="2"/>
  <c r="D159" i="2"/>
  <c r="C159" i="2"/>
  <c r="B159" i="2"/>
  <c r="A159" i="2"/>
  <c r="E157" i="2"/>
  <c r="D157" i="2"/>
  <c r="C157" i="2"/>
  <c r="B157" i="2"/>
  <c r="A157" i="2"/>
  <c r="E155" i="2"/>
  <c r="D155" i="2"/>
  <c r="E151" i="2"/>
  <c r="D151" i="2"/>
  <c r="C151" i="2"/>
  <c r="B151" i="2"/>
  <c r="A151" i="2"/>
  <c r="Q148" i="2"/>
  <c r="N148" i="3" s="1"/>
  <c r="E148" i="2"/>
  <c r="D148" i="2"/>
  <c r="C148" i="2"/>
  <c r="B148" i="2"/>
  <c r="A148" i="2"/>
  <c r="E143" i="2"/>
  <c r="D143" i="2"/>
  <c r="C143" i="2"/>
  <c r="B143" i="2"/>
  <c r="A143" i="2"/>
  <c r="E138" i="2"/>
  <c r="D138" i="2"/>
  <c r="C138" i="2"/>
  <c r="B138" i="2"/>
  <c r="A138" i="2"/>
  <c r="E137" i="2"/>
  <c r="D137" i="2"/>
  <c r="C137" i="2"/>
  <c r="B137" i="2"/>
  <c r="A137" i="2"/>
  <c r="E135" i="2"/>
  <c r="C135" i="2"/>
  <c r="B135" i="2"/>
  <c r="A135" i="2"/>
  <c r="E130" i="2"/>
  <c r="C130" i="2"/>
  <c r="B130" i="2"/>
  <c r="A130" i="2"/>
  <c r="E125" i="2"/>
  <c r="D125" i="2"/>
  <c r="C125" i="2"/>
  <c r="B125" i="2"/>
  <c r="A125" i="2"/>
  <c r="E121" i="2"/>
  <c r="D121" i="2"/>
  <c r="C121" i="2"/>
  <c r="B121" i="2"/>
  <c r="A121" i="2"/>
  <c r="E117" i="2"/>
  <c r="D117" i="2"/>
  <c r="C117" i="2"/>
  <c r="B117" i="2"/>
  <c r="A117" i="2"/>
  <c r="E109" i="2"/>
  <c r="D109" i="2"/>
  <c r="C109" i="2"/>
  <c r="B109" i="2"/>
  <c r="A109" i="2"/>
  <c r="E108" i="2"/>
  <c r="D108" i="2"/>
  <c r="E103" i="2"/>
  <c r="D103" i="2"/>
  <c r="C103" i="2"/>
  <c r="B103" i="2"/>
  <c r="A103" i="2"/>
  <c r="D100" i="2"/>
  <c r="D98" i="2"/>
  <c r="D91" i="2"/>
  <c r="D89" i="2"/>
  <c r="D88" i="2"/>
  <c r="C88" i="2"/>
  <c r="B88" i="2"/>
  <c r="A88" i="2"/>
  <c r="D87" i="2"/>
  <c r="D86" i="2"/>
  <c r="D84" i="2"/>
  <c r="D82" i="2"/>
  <c r="D81" i="2"/>
  <c r="Q79" i="2"/>
  <c r="N79" i="3" s="1"/>
  <c r="D79" i="2"/>
  <c r="D78" i="2"/>
  <c r="D77" i="2"/>
  <c r="C77" i="2"/>
  <c r="B77" i="2"/>
  <c r="A77" i="2"/>
  <c r="D75" i="2"/>
  <c r="C75" i="2"/>
  <c r="B75" i="2"/>
  <c r="A75" i="2"/>
  <c r="D71" i="2"/>
  <c r="C71" i="2"/>
  <c r="B71" i="2"/>
  <c r="A71" i="2"/>
  <c r="D69" i="2"/>
  <c r="D68" i="2"/>
  <c r="D66" i="2"/>
  <c r="C66" i="2"/>
  <c r="B66" i="2"/>
  <c r="A66" i="2"/>
  <c r="D65" i="2"/>
  <c r="D63" i="2"/>
  <c r="D61" i="2"/>
  <c r="D59" i="2"/>
  <c r="C59" i="2"/>
  <c r="B59" i="2"/>
  <c r="A59" i="2"/>
  <c r="D57" i="2"/>
  <c r="D56" i="2"/>
  <c r="D54" i="2"/>
  <c r="D53" i="2"/>
  <c r="C53" i="2"/>
  <c r="B53" i="2"/>
  <c r="A53" i="2"/>
  <c r="D50" i="2"/>
  <c r="D49" i="2"/>
  <c r="D47" i="2"/>
  <c r="C47" i="2"/>
  <c r="B47" i="2"/>
  <c r="A47" i="2"/>
  <c r="D46" i="2"/>
  <c r="D44" i="2"/>
  <c r="C44" i="2"/>
  <c r="B44" i="2"/>
  <c r="A44" i="2"/>
  <c r="D43" i="2"/>
  <c r="D42" i="2"/>
  <c r="C42" i="2"/>
  <c r="B42" i="2"/>
  <c r="A42" i="2"/>
  <c r="D38" i="2"/>
  <c r="C38" i="2"/>
  <c r="B38" i="2"/>
  <c r="A38" i="2"/>
  <c r="D30" i="2"/>
  <c r="C30" i="2"/>
  <c r="B30" i="2"/>
  <c r="A30" i="2"/>
  <c r="Q29" i="2"/>
  <c r="N29" i="3" s="1"/>
  <c r="D29" i="2"/>
  <c r="D27" i="2"/>
  <c r="Q25" i="2"/>
  <c r="N25" i="3" s="1"/>
  <c r="Q23" i="2"/>
  <c r="N23" i="3" s="1"/>
  <c r="Q21" i="2"/>
  <c r="N21" i="3" s="1"/>
  <c r="Q20" i="2"/>
  <c r="Q19" i="2"/>
  <c r="N19" i="3" s="1"/>
  <c r="D19" i="2"/>
  <c r="R18" i="2"/>
  <c r="S18" i="2" s="1"/>
  <c r="D15" i="2"/>
  <c r="D14" i="2"/>
  <c r="C12" i="2"/>
  <c r="B12" i="2"/>
  <c r="A12" i="2"/>
  <c r="Q10" i="2"/>
  <c r="N10" i="3" s="1"/>
  <c r="D9" i="2"/>
  <c r="C9" i="2"/>
  <c r="B9" i="2"/>
  <c r="A9" i="2"/>
  <c r="T18" i="2" l="1"/>
  <c r="P18" i="3"/>
  <c r="Q351" i="3"/>
  <c r="U351" i="2"/>
  <c r="R351" i="3" s="1"/>
  <c r="O18" i="3"/>
  <c r="P351" i="3"/>
  <c r="S437" i="2"/>
  <c r="P437" i="3" l="1"/>
  <c r="T437" i="2"/>
  <c r="Q18" i="3"/>
  <c r="U18" i="2"/>
  <c r="R18" i="3" s="1"/>
  <c r="Q437" i="3" l="1"/>
  <c r="U437" i="2"/>
  <c r="R437" i="3" s="1"/>
</calcChain>
</file>

<file path=xl/comments1.xml><?xml version="1.0" encoding="utf-8"?>
<comments xmlns="http://schemas.openxmlformats.org/spreadsheetml/2006/main">
  <authors>
    <author>Alcaldia</author>
    <author>Luz Dary Vergara Castrillon</author>
  </authors>
  <commentList>
    <comment ref="A5" authorId="0">
      <text>
        <r>
          <rPr>
            <sz val="9"/>
            <color indexed="81"/>
            <rFont val="宋体"/>
            <charset val="134"/>
          </rPr>
          <t>Alcaldia:
CÓDIGO DEL PROGRAMA</t>
        </r>
      </text>
    </comment>
    <comment ref="B5" authorId="0">
      <text>
        <r>
          <rPr>
            <sz val="9"/>
            <color indexed="81"/>
            <rFont val="宋体"/>
            <charset val="134"/>
          </rPr>
          <t>Alcaldia:
PONDERADO META DE PROGRAMA</t>
        </r>
      </text>
    </comment>
    <comment ref="D5" authorId="0">
      <text>
        <r>
          <rPr>
            <sz val="9"/>
            <color indexed="81"/>
            <rFont val="宋体"/>
            <charset val="134"/>
          </rPr>
          <t>Alcaldia:
CÓDIGO META DE RESULTADO</t>
        </r>
      </text>
    </comment>
    <comment ref="E5" authorId="0">
      <text>
        <r>
          <rPr>
            <sz val="9"/>
            <color indexed="81"/>
            <rFont val="宋体"/>
            <charset val="134"/>
          </rPr>
          <t>Alcaldia:
PONDERADO META DE PRODUCTO</t>
        </r>
      </text>
    </comment>
    <comment ref="F5" authorId="0">
      <text>
        <r>
          <rPr>
            <sz val="9"/>
            <color indexed="81"/>
            <rFont val="宋体"/>
            <charset val="134"/>
          </rPr>
          <t>Alcaldia:
CÓDIGO META DE PRODUCTO</t>
        </r>
      </text>
    </comment>
    <comment ref="G5" authorId="0">
      <text>
        <r>
          <rPr>
            <sz val="9"/>
            <color indexed="81"/>
            <rFont val="宋体"/>
            <charset val="134"/>
          </rPr>
          <t>Alcaldia:
PONDERADO META DE PRODUCTO</t>
        </r>
      </text>
    </comment>
    <comment ref="AA5" authorId="1">
      <text>
        <r>
          <rPr>
            <sz val="9"/>
            <color indexed="81"/>
            <rFont val="宋体"/>
            <charset val="134"/>
          </rPr>
          <t xml:space="preserve">CON AJUSTE METAS &gt;100
</t>
        </r>
      </text>
    </comment>
    <comment ref="AO5" authorId="1">
      <text>
        <r>
          <rPr>
            <sz val="9"/>
            <color indexed="81"/>
            <rFont val="宋体"/>
            <charset val="134"/>
          </rPr>
          <t xml:space="preserve">CON AJUSTE METAS &gt;100
</t>
        </r>
      </text>
    </comment>
    <comment ref="K6" authorId="0">
      <text>
        <r>
          <rPr>
            <sz val="9"/>
            <color indexed="81"/>
            <rFont val="宋体"/>
            <charset val="134"/>
          </rPr>
          <t>Alcaldia:
CÓDIGO INDICADOR DE PRODUCTO</t>
        </r>
      </text>
    </comment>
    <comment ref="M6" authorId="1">
      <text>
        <r>
          <rPr>
            <b/>
            <sz val="9"/>
            <color indexed="81"/>
            <rFont val="Tahoma"/>
            <family val="2"/>
          </rPr>
          <t xml:space="preserve">Proceso asociado al Sistema de Gestión Integral </t>
        </r>
      </text>
    </comment>
    <comment ref="I10" authorId="1">
      <text>
        <r>
          <rPr>
            <b/>
            <sz val="9"/>
            <color indexed="81"/>
            <rFont val="Tahoma"/>
            <family val="2"/>
          </rPr>
          <t>10% de LB + 40% durante el cuatrienio</t>
        </r>
      </text>
    </comment>
    <comment ref="N10" authorId="1">
      <text>
        <r>
          <rPr>
            <sz val="9"/>
            <color indexed="81"/>
            <rFont val="宋体"/>
            <charset val="134"/>
          </rPr>
          <t>10 AULAS DE 104 AULAS DE TRANSICIÓN</t>
        </r>
      </text>
    </comment>
    <comment ref="I14" authorId="1">
      <text>
        <r>
          <rPr>
            <sz val="9"/>
            <color indexed="81"/>
            <rFont val="Tahoma"/>
            <family val="2"/>
          </rPr>
          <t xml:space="preserve">Corresponde a la sumatoria de la programación anual
</t>
        </r>
      </text>
    </comment>
    <comment ref="I15" authorId="1">
      <text>
        <r>
          <rPr>
            <b/>
            <sz val="9"/>
            <color indexed="81"/>
            <rFont val="Tahoma"/>
            <family val="2"/>
          </rPr>
          <t>22 de LB + 31 en el cuatrienio</t>
        </r>
        <r>
          <rPr>
            <sz val="9"/>
            <color indexed="81"/>
            <rFont val="Tahoma"/>
            <family val="2"/>
          </rPr>
          <t xml:space="preserve">
</t>
        </r>
      </text>
    </comment>
    <comment ref="I17" authorId="1">
      <text>
        <r>
          <rPr>
            <b/>
            <sz val="9"/>
            <color indexed="81"/>
            <rFont val="Tahoma"/>
            <family val="2"/>
          </rPr>
          <t>Corresponde a la sumatoria de la programación del cuatrienio</t>
        </r>
      </text>
    </comment>
    <comment ref="N17" authorId="1">
      <text>
        <r>
          <rPr>
            <b/>
            <sz val="9"/>
            <color indexed="81"/>
            <rFont val="Tahoma"/>
            <family val="2"/>
          </rPr>
          <t>Al final del cuatrienio, serán 17 + 4 =21 las IE con modelos de pedagogía activos</t>
        </r>
      </text>
    </comment>
    <comment ref="I19" authorId="1">
      <text>
        <r>
          <rPr>
            <b/>
            <sz val="9"/>
            <color indexed="81"/>
            <rFont val="Tahoma"/>
            <family val="2"/>
          </rPr>
          <t>Corresponde a la sumatoria de la programación del cuatrienio</t>
        </r>
      </text>
    </comment>
    <comment ref="N19" authorId="1">
      <text>
        <r>
          <rPr>
            <b/>
            <sz val="9"/>
            <color indexed="81"/>
            <rFont val="Tahoma"/>
            <family val="2"/>
          </rPr>
          <t>La programación se presenta con base en el 21% adicional. Al final del cuatrienio quedarán 33/53=62,5% de Iecualificadas</t>
        </r>
      </text>
    </comment>
    <comment ref="I20" authorId="1">
      <text>
        <r>
          <rPr>
            <b/>
            <sz val="9"/>
            <color indexed="81"/>
            <rFont val="Tahoma"/>
            <family val="2"/>
          </rPr>
          <t>Corresponde a la sumatoria de la programación del cuatrienio</t>
        </r>
      </text>
    </comment>
    <comment ref="I21" authorId="1">
      <text>
        <r>
          <rPr>
            <sz val="9"/>
            <color indexed="81"/>
            <rFont val="Tahoma"/>
            <family val="2"/>
          </rPr>
          <t xml:space="preserve">17 de LB + 3 =20 IE
20/39*100 = 51,3
</t>
        </r>
      </text>
    </comment>
    <comment ref="I23" authorId="1">
      <text>
        <r>
          <rPr>
            <b/>
            <sz val="9"/>
            <color indexed="81"/>
            <rFont val="Tahoma"/>
            <family val="2"/>
          </rPr>
          <t xml:space="preserve"> 54,7 de LB + 13,3 en el cuatrinio</t>
        </r>
      </text>
    </comment>
    <comment ref="I25" authorId="1">
      <text>
        <r>
          <rPr>
            <b/>
            <sz val="9"/>
            <color indexed="81"/>
            <rFont val="Tahoma"/>
            <family val="2"/>
          </rPr>
          <t>Vlr LB + sumatoria de la programación anual</t>
        </r>
        <r>
          <rPr>
            <sz val="9"/>
            <color indexed="81"/>
            <rFont val="Tahoma"/>
            <family val="2"/>
          </rPr>
          <t xml:space="preserve">
</t>
        </r>
      </text>
    </comment>
    <comment ref="I26" authorId="1">
      <text>
        <r>
          <rPr>
            <b/>
            <sz val="9"/>
            <color indexed="81"/>
            <rFont val="Tahoma"/>
            <family val="2"/>
          </rPr>
          <t>Sumatoria de la programación anual</t>
        </r>
      </text>
    </comment>
    <comment ref="I29" authorId="1">
      <text>
        <r>
          <rPr>
            <sz val="9"/>
            <color indexed="81"/>
            <rFont val="Tahoma"/>
            <family val="2"/>
          </rPr>
          <t xml:space="preserve">54,7 LB + 45,2 del cuatrienio
</t>
        </r>
      </text>
    </comment>
    <comment ref="I37" authorId="1">
      <text>
        <r>
          <rPr>
            <b/>
            <sz val="9"/>
            <color indexed="81"/>
            <rFont val="Tahoma"/>
            <family val="2"/>
          </rPr>
          <t>Sumatoria de la programación anual</t>
        </r>
      </text>
    </comment>
    <comment ref="O37" authorId="1">
      <text>
        <r>
          <rPr>
            <sz val="9"/>
            <color indexed="81"/>
            <rFont val="宋体"/>
            <charset val="134"/>
          </rPr>
          <t>Equivale a 11 instituciones de 53</t>
        </r>
      </text>
    </comment>
    <comment ref="R44" authorId="1">
      <text>
        <r>
          <rPr>
            <sz val="9"/>
            <color indexed="81"/>
            <rFont val="宋体"/>
            <charset val="134"/>
          </rPr>
          <t>Debe terminar en 80%, según la meta: y no en 100% como lo indicaron en la revisión</t>
        </r>
      </text>
    </comment>
    <comment ref="N48" authorId="1">
      <text>
        <r>
          <rPr>
            <sz val="9"/>
            <color indexed="81"/>
            <rFont val="宋体"/>
            <charset val="134"/>
          </rPr>
          <t>Existencia del Sistema de Vigilancia Epidemiológico</t>
        </r>
      </text>
    </comment>
    <comment ref="I54" authorId="1">
      <text>
        <r>
          <rPr>
            <b/>
            <sz val="9"/>
            <color indexed="81"/>
            <rFont val="Tahoma"/>
            <family val="2"/>
          </rPr>
          <t>Sumatoria de la programación anual</t>
        </r>
      </text>
    </comment>
    <comment ref="I60" authorId="1">
      <text>
        <r>
          <rPr>
            <b/>
            <sz val="9"/>
            <color indexed="81"/>
            <rFont val="Tahoma"/>
            <family val="2"/>
          </rPr>
          <t>Sumatoria de la programación anual</t>
        </r>
        <r>
          <rPr>
            <sz val="9"/>
            <color indexed="81"/>
            <rFont val="Tahoma"/>
            <family val="2"/>
          </rPr>
          <t xml:space="preserve">
</t>
        </r>
      </text>
    </comment>
    <comment ref="I71" authorId="1">
      <text>
        <r>
          <rPr>
            <b/>
            <sz val="9"/>
            <color indexed="81"/>
            <rFont val="Tahoma"/>
            <family val="2"/>
          </rPr>
          <t>Sumatoria de la programación anual</t>
        </r>
        <r>
          <rPr>
            <sz val="9"/>
            <color indexed="81"/>
            <rFont val="Tahoma"/>
            <family val="2"/>
          </rPr>
          <t xml:space="preserve">
</t>
        </r>
      </text>
    </comment>
    <comment ref="I75" authorId="1">
      <text>
        <r>
          <rPr>
            <b/>
            <sz val="9"/>
            <color indexed="81"/>
            <rFont val="Tahoma"/>
            <family val="2"/>
          </rPr>
          <t>Sumatoria de la programación anual</t>
        </r>
        <r>
          <rPr>
            <sz val="9"/>
            <color indexed="81"/>
            <rFont val="Tahoma"/>
            <family val="2"/>
          </rPr>
          <t xml:space="preserve">
</t>
        </r>
      </text>
    </comment>
    <comment ref="I76" authorId="1">
      <text>
        <r>
          <rPr>
            <b/>
            <sz val="9"/>
            <color indexed="81"/>
            <rFont val="Tahoma"/>
            <family val="2"/>
          </rPr>
          <t>Sumatoria de la programación anual</t>
        </r>
        <r>
          <rPr>
            <sz val="9"/>
            <color indexed="81"/>
            <rFont val="Tahoma"/>
            <family val="2"/>
          </rPr>
          <t xml:space="preserve">
</t>
        </r>
      </text>
    </comment>
    <comment ref="I78" authorId="1">
      <text>
        <r>
          <rPr>
            <b/>
            <sz val="9"/>
            <color indexed="81"/>
            <rFont val="Tahoma"/>
            <family val="2"/>
          </rPr>
          <t>Sumatoria de la programación anual</t>
        </r>
        <r>
          <rPr>
            <sz val="9"/>
            <color indexed="81"/>
            <rFont val="Tahoma"/>
            <family val="2"/>
          </rPr>
          <t xml:space="preserve">
</t>
        </r>
      </text>
    </comment>
    <comment ref="I80" authorId="1">
      <text>
        <r>
          <rPr>
            <sz val="9"/>
            <color indexed="81"/>
            <rFont val="宋体"/>
            <charset val="134"/>
          </rPr>
          <t>Aumentaron la meta, de 48 pasaron a 60; es decir del 80% al 100%</t>
        </r>
      </text>
    </comment>
    <comment ref="I81" authorId="1">
      <text>
        <r>
          <rPr>
            <b/>
            <sz val="9"/>
            <color indexed="81"/>
            <rFont val="Tahoma"/>
            <family val="2"/>
          </rPr>
          <t>Sumatoria de la programación anual</t>
        </r>
        <r>
          <rPr>
            <sz val="9"/>
            <color indexed="81"/>
            <rFont val="Tahoma"/>
            <family val="2"/>
          </rPr>
          <t xml:space="preserve">
</t>
        </r>
      </text>
    </comment>
    <comment ref="I84" authorId="1">
      <text>
        <r>
          <rPr>
            <b/>
            <sz val="9"/>
            <color indexed="81"/>
            <rFont val="Tahoma"/>
            <family val="2"/>
          </rPr>
          <t>Sumatoria de la programación anual</t>
        </r>
        <r>
          <rPr>
            <sz val="9"/>
            <color indexed="81"/>
            <rFont val="Tahoma"/>
            <family val="2"/>
          </rPr>
          <t xml:space="preserve">
</t>
        </r>
      </text>
    </comment>
    <comment ref="K85" authorId="1">
      <text>
        <r>
          <rPr>
            <sz val="9"/>
            <color indexed="81"/>
            <rFont val="宋体"/>
            <charset val="134"/>
          </rPr>
          <t>Salud la había propuesto como Incremento (Acumulado), pero realmente es de Mantenimiento (Stock)</t>
        </r>
      </text>
    </comment>
    <comment ref="I87" authorId="1">
      <text>
        <r>
          <rPr>
            <b/>
            <sz val="9"/>
            <color indexed="81"/>
            <rFont val="Tahoma"/>
            <family val="2"/>
          </rPr>
          <t>Sumatoria de la programación anual</t>
        </r>
        <r>
          <rPr>
            <sz val="9"/>
            <color indexed="81"/>
            <rFont val="Tahoma"/>
            <family val="2"/>
          </rPr>
          <t xml:space="preserve">
</t>
        </r>
      </text>
    </comment>
    <comment ref="I91" authorId="1">
      <text>
        <r>
          <rPr>
            <b/>
            <sz val="9"/>
            <color indexed="81"/>
            <rFont val="Tahoma"/>
            <family val="2"/>
          </rPr>
          <t>Sumatoria de la programación anual</t>
        </r>
        <r>
          <rPr>
            <sz val="9"/>
            <color indexed="81"/>
            <rFont val="Tahoma"/>
            <family val="2"/>
          </rPr>
          <t xml:space="preserve">
</t>
        </r>
      </text>
    </comment>
    <comment ref="I98" authorId="1">
      <text>
        <r>
          <rPr>
            <b/>
            <sz val="9"/>
            <color indexed="81"/>
            <rFont val="Tahoma"/>
            <family val="2"/>
          </rPr>
          <t>Sumatoria de la programación anual</t>
        </r>
        <r>
          <rPr>
            <sz val="9"/>
            <color indexed="81"/>
            <rFont val="Tahoma"/>
            <family val="2"/>
          </rPr>
          <t xml:space="preserve">
</t>
        </r>
      </text>
    </comment>
    <comment ref="I99" authorId="1">
      <text>
        <r>
          <rPr>
            <b/>
            <sz val="9"/>
            <color indexed="81"/>
            <rFont val="Tahoma"/>
            <family val="2"/>
          </rPr>
          <t>Sumatoria de la programación anual</t>
        </r>
        <r>
          <rPr>
            <sz val="9"/>
            <color indexed="81"/>
            <rFont val="Tahoma"/>
            <family val="2"/>
          </rPr>
          <t xml:space="preserve">
</t>
        </r>
      </text>
    </comment>
    <comment ref="I103" authorId="1">
      <text>
        <r>
          <rPr>
            <sz val="9"/>
            <color indexed="81"/>
            <rFont val="Tahoma"/>
            <family val="2"/>
          </rPr>
          <t xml:space="preserve">Sumatoria de la programación anual
</t>
        </r>
      </text>
    </comment>
    <comment ref="I104" authorId="1">
      <text>
        <r>
          <rPr>
            <b/>
            <sz val="9"/>
            <color indexed="81"/>
            <rFont val="Tahoma"/>
            <family val="2"/>
          </rPr>
          <t>Sumatoria de la programación anual</t>
        </r>
      </text>
    </comment>
    <comment ref="I105" authorId="1">
      <text>
        <r>
          <rPr>
            <b/>
            <sz val="9"/>
            <color indexed="81"/>
            <rFont val="Tahoma"/>
            <family val="2"/>
          </rPr>
          <t>Sumatoria de la programación anual</t>
        </r>
        <r>
          <rPr>
            <sz val="9"/>
            <color indexed="81"/>
            <rFont val="Tahoma"/>
            <family val="2"/>
          </rPr>
          <t xml:space="preserve">
</t>
        </r>
      </text>
    </comment>
    <comment ref="I107" authorId="1">
      <text>
        <r>
          <rPr>
            <b/>
            <sz val="9"/>
            <color indexed="81"/>
            <rFont val="Tahoma"/>
            <family val="2"/>
          </rPr>
          <t>Sumatoria de la programación anual</t>
        </r>
        <r>
          <rPr>
            <sz val="9"/>
            <color indexed="81"/>
            <rFont val="Tahoma"/>
            <family val="2"/>
          </rPr>
          <t xml:space="preserve">
</t>
        </r>
      </text>
    </comment>
    <comment ref="I110" authorId="1">
      <text>
        <r>
          <rPr>
            <b/>
            <sz val="9"/>
            <color indexed="81"/>
            <rFont val="Tahoma"/>
            <family val="2"/>
          </rPr>
          <t>Sumatoria de la programación en el cuatrienio</t>
        </r>
        <r>
          <rPr>
            <sz val="9"/>
            <color indexed="81"/>
            <rFont val="Tahoma"/>
            <family val="2"/>
          </rPr>
          <t xml:space="preserve">
</t>
        </r>
      </text>
    </comment>
    <comment ref="I111" authorId="1">
      <text>
        <r>
          <rPr>
            <b/>
            <sz val="9"/>
            <color indexed="81"/>
            <rFont val="Tahoma"/>
            <family val="2"/>
          </rPr>
          <t>Sumatoria de la programación en el cuatrienio</t>
        </r>
        <r>
          <rPr>
            <sz val="9"/>
            <color indexed="81"/>
            <rFont val="Tahoma"/>
            <family val="2"/>
          </rPr>
          <t xml:space="preserve">
</t>
        </r>
      </text>
    </comment>
    <comment ref="I112" authorId="1">
      <text>
        <r>
          <rPr>
            <b/>
            <sz val="9"/>
            <color indexed="81"/>
            <rFont val="Tahoma"/>
            <family val="2"/>
          </rPr>
          <t>Sumatoria de la programación en el cuatrienio</t>
        </r>
        <r>
          <rPr>
            <sz val="9"/>
            <color indexed="81"/>
            <rFont val="Tahoma"/>
            <family val="2"/>
          </rPr>
          <t xml:space="preserve">
</t>
        </r>
      </text>
    </comment>
    <comment ref="I118" authorId="1">
      <text>
        <r>
          <rPr>
            <b/>
            <sz val="9"/>
            <color indexed="81"/>
            <rFont val="Tahoma"/>
            <family val="2"/>
          </rPr>
          <t>Sumatoria de la programación en el cuatrienio</t>
        </r>
        <r>
          <rPr>
            <sz val="9"/>
            <color indexed="81"/>
            <rFont val="Tahoma"/>
            <family val="2"/>
          </rPr>
          <t xml:space="preserve">
</t>
        </r>
      </text>
    </comment>
    <comment ref="I119" authorId="1">
      <text>
        <r>
          <rPr>
            <b/>
            <sz val="9"/>
            <color indexed="81"/>
            <rFont val="Tahoma"/>
            <family val="2"/>
          </rPr>
          <t>Sumatoria de la programación en el cuatrienio</t>
        </r>
        <r>
          <rPr>
            <sz val="9"/>
            <color indexed="81"/>
            <rFont val="Tahoma"/>
            <family val="2"/>
          </rPr>
          <t xml:space="preserve">
</t>
        </r>
      </text>
    </comment>
    <comment ref="I120" authorId="1">
      <text>
        <r>
          <rPr>
            <b/>
            <sz val="9"/>
            <color indexed="81"/>
            <rFont val="Tahoma"/>
            <family val="2"/>
          </rPr>
          <t>Sumatoria de la programación en el cuatrienio</t>
        </r>
        <r>
          <rPr>
            <sz val="9"/>
            <color indexed="81"/>
            <rFont val="Tahoma"/>
            <family val="2"/>
          </rPr>
          <t xml:space="preserve">
</t>
        </r>
      </text>
    </comment>
    <comment ref="I123" authorId="1">
      <text>
        <r>
          <rPr>
            <b/>
            <sz val="9"/>
            <color indexed="81"/>
            <rFont val="Tahoma"/>
            <family val="2"/>
          </rPr>
          <t>Sumatoria de programación en el cuatrienio</t>
        </r>
      </text>
    </comment>
    <comment ref="I124" authorId="1">
      <text>
        <r>
          <rPr>
            <b/>
            <sz val="9"/>
            <color indexed="81"/>
            <rFont val="Tahoma"/>
            <family val="2"/>
          </rPr>
          <t>Sumatoria de la programación en el cuatrienio</t>
        </r>
      </text>
    </comment>
    <comment ref="I125" authorId="1">
      <text>
        <r>
          <rPr>
            <b/>
            <sz val="9"/>
            <color indexed="81"/>
            <rFont val="Tahoma"/>
            <family val="2"/>
          </rPr>
          <t>Sumatoria de la programación en el cuatrienio</t>
        </r>
      </text>
    </comment>
    <comment ref="I130" authorId="1">
      <text>
        <r>
          <rPr>
            <b/>
            <sz val="9"/>
            <color indexed="81"/>
            <rFont val="Tahoma"/>
            <family val="2"/>
          </rPr>
          <t>Sumatoria de la programación en el cuatrienio</t>
        </r>
      </text>
    </comment>
    <comment ref="I136" authorId="1">
      <text>
        <r>
          <rPr>
            <sz val="9"/>
            <color indexed="81"/>
            <rFont val="Tahoma"/>
            <family val="2"/>
          </rPr>
          <t xml:space="preserve">Sumatoria de la programación en el cuatrienio
</t>
        </r>
      </text>
    </comment>
    <comment ref="I140" authorId="1">
      <text>
        <r>
          <rPr>
            <sz val="9"/>
            <color indexed="81"/>
            <rFont val="Tahoma"/>
            <family val="2"/>
          </rPr>
          <t xml:space="preserve">Sumatoria de la programación en el cuatrienio
</t>
        </r>
      </text>
    </comment>
    <comment ref="I147" authorId="1">
      <text>
        <r>
          <rPr>
            <sz val="9"/>
            <color indexed="81"/>
            <rFont val="Tahoma"/>
            <family val="2"/>
          </rPr>
          <t xml:space="preserve">Sumatoria de la programación en el cuatrienio
</t>
        </r>
      </text>
    </comment>
    <comment ref="I148" authorId="1">
      <text>
        <r>
          <rPr>
            <b/>
            <sz val="9"/>
            <color indexed="81"/>
            <rFont val="Tahoma"/>
            <family val="2"/>
          </rPr>
          <t>Sumatoria de la programación en el cuatrienio</t>
        </r>
      </text>
    </comment>
    <comment ref="I149" authorId="1">
      <text>
        <r>
          <rPr>
            <sz val="9"/>
            <color indexed="81"/>
            <rFont val="Tahoma"/>
            <family val="2"/>
          </rPr>
          <t xml:space="preserve">Sumatoria de la programación en el cuatrienio
</t>
        </r>
      </text>
    </comment>
    <comment ref="I151" authorId="1">
      <text>
        <r>
          <rPr>
            <b/>
            <sz val="9"/>
            <color indexed="81"/>
            <rFont val="Tahoma"/>
            <family val="2"/>
          </rPr>
          <t>Sumatoria de la programación en el cuatrienio</t>
        </r>
      </text>
    </comment>
    <comment ref="I152" authorId="1">
      <text>
        <r>
          <rPr>
            <sz val="9"/>
            <color indexed="81"/>
            <rFont val="Tahoma"/>
            <family val="2"/>
          </rPr>
          <t xml:space="preserve">Sumatoria de la programación en el cuatrienio
</t>
        </r>
      </text>
    </comment>
    <comment ref="I153" authorId="1">
      <text>
        <r>
          <rPr>
            <b/>
            <sz val="9"/>
            <color indexed="81"/>
            <rFont val="Tahoma"/>
            <family val="2"/>
          </rPr>
          <t>Sumatoria de la programación en el cuatrienio</t>
        </r>
      </text>
    </comment>
    <comment ref="I154" authorId="1">
      <text>
        <r>
          <rPr>
            <b/>
            <sz val="9"/>
            <color indexed="81"/>
            <rFont val="Tahoma"/>
            <family val="2"/>
          </rPr>
          <t>Sumatoria de la programación en el cuatrienio</t>
        </r>
      </text>
    </comment>
    <comment ref="I155" authorId="1">
      <text>
        <r>
          <rPr>
            <b/>
            <sz val="9"/>
            <color indexed="81"/>
            <rFont val="Tahoma"/>
            <family val="2"/>
          </rPr>
          <t>Sumatoria de la programación en el cuatrienio</t>
        </r>
      </text>
    </comment>
    <comment ref="I162" authorId="1">
      <text>
        <r>
          <rPr>
            <b/>
            <sz val="9"/>
            <color indexed="81"/>
            <rFont val="Tahoma"/>
            <family val="2"/>
          </rPr>
          <t>Sumatoria de la programación en el cuatrienio</t>
        </r>
      </text>
    </comment>
    <comment ref="I163" authorId="1">
      <text>
        <r>
          <rPr>
            <b/>
            <sz val="9"/>
            <color indexed="81"/>
            <rFont val="Tahoma"/>
            <family val="2"/>
          </rPr>
          <t>Sumatoria de la programación en el cuatrienio</t>
        </r>
      </text>
    </comment>
    <comment ref="I164" authorId="1">
      <text>
        <r>
          <rPr>
            <sz val="9"/>
            <color indexed="81"/>
            <rFont val="Tahoma"/>
            <family val="2"/>
          </rPr>
          <t xml:space="preserve">Sumatoria de la programación en el cuatrienio
</t>
        </r>
      </text>
    </comment>
    <comment ref="I165" authorId="1">
      <text>
        <r>
          <rPr>
            <b/>
            <sz val="9"/>
            <color indexed="81"/>
            <rFont val="Tahoma"/>
            <family val="2"/>
          </rPr>
          <t>Sumatoria de la programación en el cuatrienio</t>
        </r>
      </text>
    </comment>
    <comment ref="I166" authorId="1">
      <text>
        <r>
          <rPr>
            <b/>
            <sz val="9"/>
            <color indexed="81"/>
            <rFont val="Tahoma"/>
            <family val="2"/>
          </rPr>
          <t>Sumatoria de la programación en el cuatrienio</t>
        </r>
      </text>
    </comment>
    <comment ref="I172" authorId="1">
      <text>
        <r>
          <rPr>
            <b/>
            <sz val="9"/>
            <color indexed="81"/>
            <rFont val="Tahoma"/>
            <family val="2"/>
          </rPr>
          <t>Sumatoria de la programación en el cuatrienio</t>
        </r>
      </text>
    </comment>
    <comment ref="I173" authorId="1">
      <text>
        <r>
          <rPr>
            <b/>
            <sz val="9"/>
            <color indexed="81"/>
            <rFont val="Tahoma"/>
            <family val="2"/>
          </rPr>
          <t>Sumatoria de la programación en el cuatrienio</t>
        </r>
      </text>
    </comment>
    <comment ref="I174" authorId="1">
      <text>
        <r>
          <rPr>
            <b/>
            <sz val="9"/>
            <color indexed="81"/>
            <rFont val="Tahoma"/>
            <family val="2"/>
          </rPr>
          <t>Sumatoria de la programación en el cuatrienio</t>
        </r>
      </text>
    </comment>
    <comment ref="I175" authorId="1">
      <text>
        <r>
          <rPr>
            <sz val="9"/>
            <color indexed="81"/>
            <rFont val="Tahoma"/>
            <family val="2"/>
          </rPr>
          <t xml:space="preserve">Sumatoria de la programación en el cuatrienio
</t>
        </r>
      </text>
    </comment>
    <comment ref="I176" authorId="1">
      <text>
        <r>
          <rPr>
            <sz val="9"/>
            <color indexed="81"/>
            <rFont val="Tahoma"/>
            <family val="2"/>
          </rPr>
          <t xml:space="preserve">Sumatoria de la programación en el cuatrienio
</t>
        </r>
      </text>
    </comment>
    <comment ref="I177" authorId="1">
      <text>
        <r>
          <rPr>
            <b/>
            <sz val="9"/>
            <color indexed="81"/>
            <rFont val="Tahoma"/>
            <family val="2"/>
          </rPr>
          <t>Sumatoria de la programación en el cuatrienio</t>
        </r>
      </text>
    </comment>
    <comment ref="I178" authorId="1">
      <text>
        <r>
          <rPr>
            <b/>
            <sz val="9"/>
            <color indexed="81"/>
            <rFont val="Tahoma"/>
            <family val="2"/>
          </rPr>
          <t>Sumatoria de la programación en el cuatrienio</t>
        </r>
      </text>
    </comment>
    <comment ref="I179" authorId="1">
      <text>
        <r>
          <rPr>
            <sz val="9"/>
            <color indexed="81"/>
            <rFont val="Tahoma"/>
            <family val="2"/>
          </rPr>
          <t xml:space="preserve">Sumatoria de la programación en el cuatrienio
</t>
        </r>
      </text>
    </comment>
    <comment ref="I180" authorId="1">
      <text>
        <r>
          <rPr>
            <b/>
            <sz val="9"/>
            <color indexed="81"/>
            <rFont val="Tahoma"/>
            <family val="2"/>
          </rPr>
          <t>Sumatoria de la programación en el cuatrienio</t>
        </r>
      </text>
    </comment>
    <comment ref="I182" authorId="1">
      <text>
        <r>
          <rPr>
            <sz val="9"/>
            <color indexed="81"/>
            <rFont val="Tahoma"/>
            <family val="2"/>
          </rPr>
          <t xml:space="preserve">Sumatoria de la programación en el cuatrienio
</t>
        </r>
      </text>
    </comment>
    <comment ref="I183" authorId="1">
      <text>
        <r>
          <rPr>
            <sz val="9"/>
            <color indexed="81"/>
            <rFont val="Tahoma"/>
            <family val="2"/>
          </rPr>
          <t xml:space="preserve">Sumatoria de la programación en el cuatrienio
</t>
        </r>
      </text>
    </comment>
    <comment ref="I185" authorId="1">
      <text>
        <r>
          <rPr>
            <b/>
            <sz val="9"/>
            <color indexed="81"/>
            <rFont val="Tahoma"/>
            <family val="2"/>
          </rPr>
          <t>Sumatoria de la programación en el cuatrienio</t>
        </r>
      </text>
    </comment>
    <comment ref="I188" authorId="1">
      <text>
        <r>
          <rPr>
            <b/>
            <sz val="9"/>
            <color indexed="81"/>
            <rFont val="Tahoma"/>
            <family val="2"/>
          </rPr>
          <t>Sumatoria de la programación en el cuatrienio</t>
        </r>
      </text>
    </comment>
    <comment ref="I189" authorId="1">
      <text>
        <r>
          <rPr>
            <b/>
            <sz val="9"/>
            <color indexed="81"/>
            <rFont val="Tahoma"/>
            <family val="2"/>
          </rPr>
          <t>Sumatoria de la programación en el cuatrienio</t>
        </r>
      </text>
    </comment>
    <comment ref="I190" authorId="1">
      <text>
        <r>
          <rPr>
            <sz val="9"/>
            <color indexed="81"/>
            <rFont val="Tahoma"/>
            <family val="2"/>
          </rPr>
          <t xml:space="preserve">Sumatoria de la programación en el cuatrienio
</t>
        </r>
      </text>
    </comment>
    <comment ref="I192" authorId="1">
      <text>
        <r>
          <rPr>
            <sz val="9"/>
            <color indexed="81"/>
            <rFont val="Tahoma"/>
            <family val="2"/>
          </rPr>
          <t xml:space="preserve">Sumatoria de la programación en el cuatrienio
</t>
        </r>
      </text>
    </comment>
    <comment ref="I193" authorId="1">
      <text>
        <r>
          <rPr>
            <sz val="9"/>
            <color indexed="81"/>
            <rFont val="Tahoma"/>
            <family val="2"/>
          </rPr>
          <t xml:space="preserve">Sumatoria de la programación en el cuatrienio
</t>
        </r>
      </text>
    </comment>
    <comment ref="L194" authorId="1">
      <text>
        <r>
          <rPr>
            <b/>
            <sz val="9"/>
            <color indexed="81"/>
            <rFont val="Tahoma"/>
            <family val="2"/>
          </rPr>
          <t>nuevas ocupaciones informales/total de ocupaciones nuevas controladas</t>
        </r>
      </text>
    </comment>
    <comment ref="I197" authorId="1">
      <text>
        <r>
          <rPr>
            <sz val="9"/>
            <color indexed="81"/>
            <rFont val="Tahoma"/>
            <family val="2"/>
          </rPr>
          <t xml:space="preserve">Sumatoria de la programación en el cuatrienio
</t>
        </r>
      </text>
    </comment>
    <comment ref="I198" authorId="1">
      <text>
        <r>
          <rPr>
            <sz val="9"/>
            <color indexed="81"/>
            <rFont val="Tahoma"/>
            <family val="2"/>
          </rPr>
          <t xml:space="preserve">Sumatoria de la programación en el cuatrienio
</t>
        </r>
      </text>
    </comment>
    <comment ref="I202" authorId="1">
      <text>
        <r>
          <rPr>
            <sz val="9"/>
            <color indexed="81"/>
            <rFont val="Tahoma"/>
            <family val="2"/>
          </rPr>
          <t xml:space="preserve">Sumatoria de la programación en el cuatrienio
</t>
        </r>
      </text>
    </comment>
    <comment ref="I206" authorId="1">
      <text>
        <r>
          <rPr>
            <b/>
            <sz val="9"/>
            <color indexed="81"/>
            <rFont val="Tahoma"/>
            <family val="2"/>
          </rPr>
          <t>Sumatoria de la programación en el cuatrienio</t>
        </r>
      </text>
    </comment>
    <comment ref="I207" authorId="1">
      <text>
        <r>
          <rPr>
            <b/>
            <sz val="9"/>
            <color indexed="81"/>
            <rFont val="Tahoma"/>
            <family val="2"/>
          </rPr>
          <t>Sumatoria de la programación en el cuatrienio</t>
        </r>
      </text>
    </comment>
    <comment ref="I212" authorId="1">
      <text>
        <r>
          <rPr>
            <sz val="9"/>
            <color indexed="81"/>
            <rFont val="Tahoma"/>
            <family val="2"/>
          </rPr>
          <t xml:space="preserve">Sumatoria de la programación en el cuatrienio
</t>
        </r>
      </text>
    </comment>
    <comment ref="I213" authorId="1">
      <text>
        <r>
          <rPr>
            <b/>
            <sz val="9"/>
            <color indexed="81"/>
            <rFont val="Tahoma"/>
            <family val="2"/>
          </rPr>
          <t>Sumatoria de la programación en el cuatrienio</t>
        </r>
      </text>
    </comment>
    <comment ref="I215" authorId="1">
      <text>
        <r>
          <rPr>
            <sz val="9"/>
            <color indexed="81"/>
            <rFont val="Tahoma"/>
            <family val="2"/>
          </rPr>
          <t xml:space="preserve">Sumatoria de la programación en el cuatrienio
</t>
        </r>
      </text>
    </comment>
    <comment ref="I216" authorId="1">
      <text>
        <r>
          <rPr>
            <b/>
            <sz val="9"/>
            <color indexed="81"/>
            <rFont val="Tahoma"/>
            <family val="2"/>
          </rPr>
          <t>Sumatoria de la programación en el cuatrienio</t>
        </r>
      </text>
    </comment>
    <comment ref="I217" authorId="1">
      <text>
        <r>
          <rPr>
            <sz val="9"/>
            <color indexed="81"/>
            <rFont val="Tahoma"/>
            <family val="2"/>
          </rPr>
          <t xml:space="preserve">Sumatoria de la programación en el cuatrienio
</t>
        </r>
      </text>
    </comment>
    <comment ref="I219" authorId="1">
      <text>
        <r>
          <rPr>
            <sz val="9"/>
            <color indexed="81"/>
            <rFont val="Tahoma"/>
            <family val="2"/>
          </rPr>
          <t xml:space="preserve">Sumatoria de la programación en el cuatrienio
</t>
        </r>
      </text>
    </comment>
    <comment ref="I220" authorId="1">
      <text>
        <r>
          <rPr>
            <sz val="9"/>
            <color indexed="81"/>
            <rFont val="Tahoma"/>
            <family val="2"/>
          </rPr>
          <t xml:space="preserve">Sumatoria de la programación en el cuatrienio
</t>
        </r>
      </text>
    </comment>
    <comment ref="I221" authorId="1">
      <text>
        <r>
          <rPr>
            <b/>
            <sz val="9"/>
            <color indexed="81"/>
            <rFont val="Tahoma"/>
            <family val="2"/>
          </rPr>
          <t>Sumatoria de la programación en el cuatrienio</t>
        </r>
      </text>
    </comment>
    <comment ref="I222" authorId="1">
      <text>
        <r>
          <rPr>
            <b/>
            <sz val="9"/>
            <color indexed="81"/>
            <rFont val="Tahoma"/>
            <family val="2"/>
          </rPr>
          <t>Sumatoria de la programación en el cuatrienio</t>
        </r>
      </text>
    </comment>
    <comment ref="I223" authorId="1">
      <text>
        <r>
          <rPr>
            <sz val="9"/>
            <color indexed="81"/>
            <rFont val="Tahoma"/>
            <family val="2"/>
          </rPr>
          <t xml:space="preserve">Sumatoria de la programación en el cuatrienio
</t>
        </r>
      </text>
    </comment>
    <comment ref="I225" authorId="1">
      <text>
        <r>
          <rPr>
            <b/>
            <sz val="9"/>
            <color indexed="81"/>
            <rFont val="Tahoma"/>
            <family val="2"/>
          </rPr>
          <t>Sumatoria de la programación en el cuatrienio</t>
        </r>
      </text>
    </comment>
    <comment ref="I227" authorId="1">
      <text>
        <r>
          <rPr>
            <b/>
            <sz val="9"/>
            <color indexed="81"/>
            <rFont val="Tahoma"/>
            <family val="2"/>
          </rPr>
          <t>Sumatoria de la programación en el cuatrienio</t>
        </r>
      </text>
    </comment>
    <comment ref="I230" authorId="1">
      <text>
        <r>
          <rPr>
            <b/>
            <sz val="9"/>
            <color indexed="81"/>
            <rFont val="Tahoma"/>
            <family val="2"/>
          </rPr>
          <t>Sumatoria de la programación en el cuatrienio</t>
        </r>
      </text>
    </comment>
    <comment ref="I231" authorId="1">
      <text>
        <r>
          <rPr>
            <b/>
            <sz val="9"/>
            <color indexed="81"/>
            <rFont val="Tahoma"/>
            <family val="2"/>
          </rPr>
          <t>Sumatoria de la programación en el cuatrienio</t>
        </r>
      </text>
    </comment>
    <comment ref="I232" authorId="1">
      <text>
        <r>
          <rPr>
            <sz val="9"/>
            <color indexed="81"/>
            <rFont val="Tahoma"/>
            <family val="2"/>
          </rPr>
          <t xml:space="preserve">Sumatoria de la programación en el cuatrienio
</t>
        </r>
      </text>
    </comment>
    <comment ref="I233" authorId="1">
      <text>
        <r>
          <rPr>
            <b/>
            <sz val="9"/>
            <color indexed="81"/>
            <rFont val="Tahoma"/>
            <family val="2"/>
          </rPr>
          <t>Sumatoria de la programación en el cuatrienio</t>
        </r>
      </text>
    </comment>
    <comment ref="I234" authorId="1">
      <text>
        <r>
          <rPr>
            <sz val="9"/>
            <color indexed="81"/>
            <rFont val="Tahoma"/>
            <family val="2"/>
          </rPr>
          <t xml:space="preserve">Sumatoria de la programación en el cuatrienio
</t>
        </r>
      </text>
    </comment>
    <comment ref="I238" authorId="1">
      <text>
        <r>
          <rPr>
            <b/>
            <sz val="9"/>
            <color indexed="81"/>
            <rFont val="Tahoma"/>
            <family val="2"/>
          </rPr>
          <t>Sumatoria de la programación en el cuatrienio</t>
        </r>
      </text>
    </comment>
    <comment ref="I240" authorId="1">
      <text>
        <r>
          <rPr>
            <sz val="9"/>
            <color indexed="81"/>
            <rFont val="Tahoma"/>
            <family val="2"/>
          </rPr>
          <t xml:space="preserve">Sumatoria de la programación en el cuatrienio
</t>
        </r>
      </text>
    </comment>
    <comment ref="I244" authorId="1">
      <text>
        <r>
          <rPr>
            <b/>
            <sz val="9"/>
            <color indexed="81"/>
            <rFont val="Tahoma"/>
            <family val="2"/>
          </rPr>
          <t>Sumatoria de la programación en el cuatrienio</t>
        </r>
      </text>
    </comment>
    <comment ref="I247" authorId="1">
      <text>
        <r>
          <rPr>
            <sz val="9"/>
            <color indexed="81"/>
            <rFont val="Tahoma"/>
            <family val="2"/>
          </rPr>
          <t xml:space="preserve">Sumatoria de la programación en el cuatrienio
</t>
        </r>
      </text>
    </comment>
    <comment ref="I248" authorId="1">
      <text>
        <r>
          <rPr>
            <b/>
            <sz val="9"/>
            <color indexed="81"/>
            <rFont val="Tahoma"/>
            <family val="2"/>
          </rPr>
          <t>Sumatoria de la programación en el cuatrienio</t>
        </r>
      </text>
    </comment>
    <comment ref="I251" authorId="1">
      <text>
        <r>
          <rPr>
            <b/>
            <sz val="9"/>
            <color indexed="81"/>
            <rFont val="Tahoma"/>
            <family val="2"/>
          </rPr>
          <t>Sumatoria de la programación en el cuatrienio</t>
        </r>
      </text>
    </comment>
    <comment ref="I252" authorId="1">
      <text>
        <r>
          <rPr>
            <b/>
            <sz val="9"/>
            <color indexed="81"/>
            <rFont val="Tahoma"/>
            <family val="2"/>
          </rPr>
          <t>Sumatoria de la programación en el cuatrienio</t>
        </r>
      </text>
    </comment>
    <comment ref="I255" authorId="1">
      <text>
        <r>
          <rPr>
            <sz val="9"/>
            <color indexed="81"/>
            <rFont val="Tahoma"/>
            <family val="2"/>
          </rPr>
          <t xml:space="preserve">Sumatoria de la programación en el cuatrienio
</t>
        </r>
      </text>
    </comment>
    <comment ref="I256" authorId="1">
      <text>
        <r>
          <rPr>
            <b/>
            <sz val="9"/>
            <color indexed="81"/>
            <rFont val="Tahoma"/>
            <family val="2"/>
          </rPr>
          <t>Sumatoria de la programación en el cuatrienio</t>
        </r>
      </text>
    </comment>
    <comment ref="I261" authorId="1">
      <text>
        <r>
          <rPr>
            <b/>
            <sz val="9"/>
            <color indexed="81"/>
            <rFont val="Tahoma"/>
            <family val="2"/>
          </rPr>
          <t>Sumatoria de la programación en el cuatrienio</t>
        </r>
      </text>
    </comment>
    <comment ref="I262" authorId="1">
      <text>
        <r>
          <rPr>
            <b/>
            <sz val="9"/>
            <color indexed="81"/>
            <rFont val="Tahoma"/>
            <family val="2"/>
          </rPr>
          <t>Sumatoria de la programación en el cuatrienio</t>
        </r>
      </text>
    </comment>
    <comment ref="I264" authorId="1">
      <text>
        <r>
          <rPr>
            <sz val="9"/>
            <color indexed="81"/>
            <rFont val="Tahoma"/>
            <family val="2"/>
          </rPr>
          <t xml:space="preserve">Sumatoria de la programación en el cuatrienio
</t>
        </r>
      </text>
    </comment>
    <comment ref="I265" authorId="1">
      <text>
        <r>
          <rPr>
            <b/>
            <sz val="9"/>
            <color indexed="81"/>
            <rFont val="Tahoma"/>
            <family val="2"/>
          </rPr>
          <t>Sumatoria de la programación en el cuatrienio</t>
        </r>
      </text>
    </comment>
    <comment ref="I270" authorId="1">
      <text>
        <r>
          <rPr>
            <b/>
            <sz val="9"/>
            <color indexed="81"/>
            <rFont val="Tahoma"/>
            <family val="2"/>
          </rPr>
          <t>Sumatoria de la programación en el cuatrienio</t>
        </r>
      </text>
    </comment>
    <comment ref="I271" authorId="1">
      <text>
        <r>
          <rPr>
            <b/>
            <sz val="9"/>
            <color indexed="81"/>
            <rFont val="Tahoma"/>
            <family val="2"/>
          </rPr>
          <t>Sumatoria de la programación en el cuatrienio</t>
        </r>
      </text>
    </comment>
    <comment ref="I272" authorId="1">
      <text>
        <r>
          <rPr>
            <sz val="9"/>
            <color indexed="81"/>
            <rFont val="Tahoma"/>
            <family val="2"/>
          </rPr>
          <t xml:space="preserve">Sumatoria de la programación en el cuatrienio
</t>
        </r>
      </text>
    </comment>
    <comment ref="I273" authorId="1">
      <text>
        <r>
          <rPr>
            <b/>
            <sz val="9"/>
            <color indexed="81"/>
            <rFont val="Tahoma"/>
            <family val="2"/>
          </rPr>
          <t>Sumatoria de la programación en el cuatrienio</t>
        </r>
      </text>
    </comment>
    <comment ref="I275" authorId="1">
      <text>
        <r>
          <rPr>
            <sz val="9"/>
            <color indexed="81"/>
            <rFont val="Tahoma"/>
            <family val="2"/>
          </rPr>
          <t xml:space="preserve">Sumatoria de la programación en el cuatrienio
</t>
        </r>
      </text>
    </comment>
    <comment ref="I279" authorId="1">
      <text>
        <r>
          <rPr>
            <sz val="9"/>
            <color indexed="81"/>
            <rFont val="Tahoma"/>
            <family val="2"/>
          </rPr>
          <t xml:space="preserve">Sumatoria de la programación en el cuatrienio
</t>
        </r>
      </text>
    </comment>
    <comment ref="I281" authorId="1">
      <text>
        <r>
          <rPr>
            <b/>
            <sz val="9"/>
            <color indexed="81"/>
            <rFont val="Tahoma"/>
            <family val="2"/>
          </rPr>
          <t>Sumatoria de la programación en el cuatrienio</t>
        </r>
      </text>
    </comment>
    <comment ref="I282" authorId="1">
      <text>
        <r>
          <rPr>
            <sz val="9"/>
            <color indexed="81"/>
            <rFont val="Tahoma"/>
            <family val="2"/>
          </rPr>
          <t xml:space="preserve">Sumatoria de la programación en el cuatrienio
</t>
        </r>
      </text>
    </comment>
    <comment ref="I283" authorId="1">
      <text>
        <r>
          <rPr>
            <sz val="9"/>
            <color indexed="81"/>
            <rFont val="Tahoma"/>
            <family val="2"/>
          </rPr>
          <t xml:space="preserve">Sumatoria de la programación en el cuatrienio
</t>
        </r>
      </text>
    </comment>
    <comment ref="I284" authorId="1">
      <text>
        <r>
          <rPr>
            <b/>
            <sz val="9"/>
            <color indexed="81"/>
            <rFont val="Tahoma"/>
            <family val="2"/>
          </rPr>
          <t>Sumatoria de la programación en el cuatrienio</t>
        </r>
      </text>
    </comment>
    <comment ref="I292" authorId="1">
      <text>
        <r>
          <rPr>
            <sz val="9"/>
            <color indexed="81"/>
            <rFont val="Tahoma"/>
            <family val="2"/>
          </rPr>
          <t xml:space="preserve">Sumatoria de la programación en el cuatrienio
</t>
        </r>
      </text>
    </comment>
    <comment ref="I293" authorId="1">
      <text>
        <r>
          <rPr>
            <b/>
            <sz val="9"/>
            <color indexed="81"/>
            <rFont val="Tahoma"/>
            <family val="2"/>
          </rPr>
          <t>Sumatoria de la programación en el cuatrienio</t>
        </r>
      </text>
    </comment>
    <comment ref="D305" authorId="0">
      <text>
        <r>
          <rPr>
            <sz val="9"/>
            <color indexed="81"/>
            <rFont val="宋体"/>
            <charset val="134"/>
          </rPr>
          <t>Meta 108 y 109 en plan de desarrollo hacen parte de una sola</t>
        </r>
      </text>
    </comment>
    <comment ref="E305" authorId="0">
      <text>
        <r>
          <rPr>
            <sz val="9"/>
            <color indexed="81"/>
            <rFont val="宋体"/>
            <charset val="134"/>
          </rPr>
          <t>Suma los ponderados de las metas 108 y 109</t>
        </r>
      </text>
    </comment>
    <comment ref="I307" authorId="1">
      <text>
        <r>
          <rPr>
            <b/>
            <sz val="9"/>
            <color indexed="81"/>
            <rFont val="Tahoma"/>
            <family val="2"/>
          </rPr>
          <t>Sumatoria de la programación en el cuatrienio</t>
        </r>
      </text>
    </comment>
    <comment ref="I313" authorId="1">
      <text>
        <r>
          <rPr>
            <sz val="9"/>
            <color indexed="81"/>
            <rFont val="Tahoma"/>
            <family val="2"/>
          </rPr>
          <t xml:space="preserve">Sumatoria de la programación en el cuatrienio
</t>
        </r>
      </text>
    </comment>
    <comment ref="I314" authorId="1">
      <text>
        <r>
          <rPr>
            <sz val="9"/>
            <color indexed="81"/>
            <rFont val="Tahoma"/>
            <family val="2"/>
          </rPr>
          <t xml:space="preserve">Sumatoria de la programación en el cuatrienio
</t>
        </r>
      </text>
    </comment>
    <comment ref="I318" authorId="1">
      <text>
        <r>
          <rPr>
            <b/>
            <sz val="9"/>
            <color indexed="81"/>
            <rFont val="Tahoma"/>
            <family val="2"/>
          </rPr>
          <t>Sumatoria de la programación en el cuatrienio</t>
        </r>
      </text>
    </comment>
    <comment ref="I319" authorId="1">
      <text>
        <r>
          <rPr>
            <sz val="9"/>
            <color indexed="81"/>
            <rFont val="Tahoma"/>
            <family val="2"/>
          </rPr>
          <t xml:space="preserve">Sumatoria de la programación en el cuatrienio
</t>
        </r>
      </text>
    </comment>
    <comment ref="I320" authorId="1">
      <text>
        <r>
          <rPr>
            <b/>
            <sz val="9"/>
            <color indexed="81"/>
            <rFont val="Tahoma"/>
            <family val="2"/>
          </rPr>
          <t>Sumatoria de la programación en el cuatrienio</t>
        </r>
      </text>
    </comment>
    <comment ref="I322" authorId="1">
      <text>
        <r>
          <rPr>
            <b/>
            <sz val="9"/>
            <color indexed="81"/>
            <rFont val="Tahoma"/>
            <family val="2"/>
          </rPr>
          <t>Sumatoria de la programación en el cuatrienio</t>
        </r>
      </text>
    </comment>
    <comment ref="I323" authorId="1">
      <text>
        <r>
          <rPr>
            <sz val="9"/>
            <color indexed="81"/>
            <rFont val="Tahoma"/>
            <family val="2"/>
          </rPr>
          <t xml:space="preserve">Sumatoria de la programación en el cuatrienio
</t>
        </r>
      </text>
    </comment>
    <comment ref="I334" authorId="1">
      <text>
        <r>
          <rPr>
            <sz val="9"/>
            <color indexed="81"/>
            <rFont val="Tahoma"/>
            <family val="2"/>
          </rPr>
          <t xml:space="preserve">Sumatoria de la programación en el cuatrienio
</t>
        </r>
      </text>
    </comment>
    <comment ref="I340" authorId="1">
      <text>
        <r>
          <rPr>
            <sz val="9"/>
            <color indexed="81"/>
            <rFont val="Tahoma"/>
            <family val="2"/>
          </rPr>
          <t xml:space="preserve">Sumatoria de la programación en el cuatrienio
</t>
        </r>
      </text>
    </comment>
    <comment ref="I343" authorId="1">
      <text>
        <r>
          <rPr>
            <sz val="9"/>
            <color indexed="81"/>
            <rFont val="Tahoma"/>
            <family val="2"/>
          </rPr>
          <t xml:space="preserve">Sumatoria de la programación en el cuatrienio
</t>
        </r>
      </text>
    </comment>
    <comment ref="I353" authorId="1">
      <text>
        <r>
          <rPr>
            <sz val="9"/>
            <color indexed="81"/>
            <rFont val="Tahoma"/>
            <family val="2"/>
          </rPr>
          <t xml:space="preserve">Sumatoria de la programación en el cuatrienio
</t>
        </r>
      </text>
    </comment>
    <comment ref="I358" authorId="1">
      <text>
        <r>
          <rPr>
            <sz val="9"/>
            <color indexed="81"/>
            <rFont val="Tahoma"/>
            <family val="2"/>
          </rPr>
          <t xml:space="preserve">Sumatoria de la programación en el cuatrienio
</t>
        </r>
      </text>
    </comment>
    <comment ref="I359" authorId="1">
      <text>
        <r>
          <rPr>
            <b/>
            <sz val="9"/>
            <color indexed="81"/>
            <rFont val="Tahoma"/>
            <family val="2"/>
          </rPr>
          <t>Sumatoria de la programación en el cuatrienio</t>
        </r>
      </text>
    </comment>
    <comment ref="I361" authorId="1">
      <text>
        <r>
          <rPr>
            <sz val="9"/>
            <color indexed="81"/>
            <rFont val="Tahoma"/>
            <family val="2"/>
          </rPr>
          <t xml:space="preserve">Sumatoria de la programación en el cuatrienio
</t>
        </r>
      </text>
    </comment>
    <comment ref="I368" authorId="1">
      <text>
        <r>
          <rPr>
            <b/>
            <sz val="9"/>
            <color indexed="81"/>
            <rFont val="Tahoma"/>
            <family val="2"/>
          </rPr>
          <t>Sumatoria de la programación en el cuatrienio</t>
        </r>
      </text>
    </comment>
    <comment ref="I375" authorId="1">
      <text>
        <r>
          <rPr>
            <sz val="9"/>
            <color indexed="81"/>
            <rFont val="Tahoma"/>
            <family val="2"/>
          </rPr>
          <t xml:space="preserve">Sumatoria de la programación en el cuatrienio
</t>
        </r>
      </text>
    </comment>
    <comment ref="I383" authorId="1">
      <text>
        <r>
          <rPr>
            <b/>
            <sz val="9"/>
            <color indexed="81"/>
            <rFont val="Tahoma"/>
            <family val="2"/>
          </rPr>
          <t>Sumatoria de la programación en el cuatrienio</t>
        </r>
      </text>
    </comment>
    <comment ref="I385" authorId="1">
      <text>
        <r>
          <rPr>
            <sz val="9"/>
            <color indexed="81"/>
            <rFont val="Tahoma"/>
            <family val="2"/>
          </rPr>
          <t xml:space="preserve">Sumatoria de la programación en el cuatrienio
</t>
        </r>
      </text>
    </comment>
    <comment ref="I386" authorId="1">
      <text>
        <r>
          <rPr>
            <sz val="9"/>
            <color indexed="81"/>
            <rFont val="Tahoma"/>
            <family val="2"/>
          </rPr>
          <t xml:space="preserve">Sumatoria de la programación en el cuatrienio
</t>
        </r>
      </text>
    </comment>
    <comment ref="I387" authorId="1">
      <text>
        <r>
          <rPr>
            <b/>
            <sz val="9"/>
            <color indexed="81"/>
            <rFont val="Tahoma"/>
            <family val="2"/>
          </rPr>
          <t>Sumatoria de la programación en el cuatrienio</t>
        </r>
      </text>
    </comment>
    <comment ref="I388" authorId="1">
      <text>
        <r>
          <rPr>
            <sz val="9"/>
            <color indexed="81"/>
            <rFont val="Tahoma"/>
            <family val="2"/>
          </rPr>
          <t xml:space="preserve">Sumatoria de la programación en el cuatrienio
</t>
        </r>
      </text>
    </comment>
    <comment ref="I391" authorId="1">
      <text>
        <r>
          <rPr>
            <sz val="9"/>
            <color indexed="81"/>
            <rFont val="Tahoma"/>
            <family val="2"/>
          </rPr>
          <t xml:space="preserve">Sumatoria de la programación en el cuatrienio
</t>
        </r>
      </text>
    </comment>
    <comment ref="I392" authorId="1">
      <text>
        <r>
          <rPr>
            <b/>
            <sz val="9"/>
            <color indexed="81"/>
            <rFont val="Tahoma"/>
            <family val="2"/>
          </rPr>
          <t>Sumatoria de la programación en el cuatrienio</t>
        </r>
      </text>
    </comment>
    <comment ref="I393" authorId="1">
      <text>
        <r>
          <rPr>
            <sz val="9"/>
            <color indexed="81"/>
            <rFont val="Tahoma"/>
            <family val="2"/>
          </rPr>
          <t xml:space="preserve">Sumatoria de la programación en el cuatrienio
</t>
        </r>
      </text>
    </comment>
    <comment ref="I394" authorId="1">
      <text>
        <r>
          <rPr>
            <sz val="9"/>
            <color indexed="81"/>
            <rFont val="Tahoma"/>
            <family val="2"/>
          </rPr>
          <t xml:space="preserve">Sumatoria de la programación en el cuatrienio
</t>
        </r>
      </text>
    </comment>
    <comment ref="I396" authorId="1">
      <text>
        <r>
          <rPr>
            <b/>
            <sz val="9"/>
            <color indexed="81"/>
            <rFont val="Tahoma"/>
            <family val="2"/>
          </rPr>
          <t>Sumatoria de la programación en el cuatrienio</t>
        </r>
      </text>
    </comment>
    <comment ref="I399" authorId="1">
      <text>
        <r>
          <rPr>
            <b/>
            <sz val="9"/>
            <color indexed="81"/>
            <rFont val="Tahoma"/>
            <family val="2"/>
          </rPr>
          <t>Sumatoria de la programación en el cuatrienio</t>
        </r>
      </text>
    </comment>
    <comment ref="I400" authorId="1">
      <text>
        <r>
          <rPr>
            <b/>
            <sz val="9"/>
            <color indexed="81"/>
            <rFont val="Tahoma"/>
            <family val="2"/>
          </rPr>
          <t>Sumatoria de la programación en el cuatrienio</t>
        </r>
      </text>
    </comment>
    <comment ref="I406" authorId="1">
      <text>
        <r>
          <rPr>
            <b/>
            <sz val="9"/>
            <color indexed="81"/>
            <rFont val="Tahoma"/>
            <family val="2"/>
          </rPr>
          <t>Sumatoria de la programación en el cuatrienio</t>
        </r>
      </text>
    </comment>
    <comment ref="I407" authorId="1">
      <text>
        <r>
          <rPr>
            <b/>
            <sz val="9"/>
            <color indexed="81"/>
            <rFont val="Tahoma"/>
            <family val="2"/>
          </rPr>
          <t>Sumatoria de la programación en el cuatrienio</t>
        </r>
      </text>
    </comment>
    <comment ref="I408" authorId="1">
      <text>
        <r>
          <rPr>
            <b/>
            <sz val="9"/>
            <color indexed="81"/>
            <rFont val="Tahoma"/>
            <family val="2"/>
          </rPr>
          <t>Sumatoria de la programación en el cuatrienio</t>
        </r>
      </text>
    </comment>
    <comment ref="I409" authorId="1">
      <text>
        <r>
          <rPr>
            <b/>
            <sz val="9"/>
            <color indexed="81"/>
            <rFont val="Tahoma"/>
            <family val="2"/>
          </rPr>
          <t>Sumatoria de la programación en el cuatrienio</t>
        </r>
      </text>
    </comment>
    <comment ref="I410" authorId="1">
      <text>
        <r>
          <rPr>
            <sz val="9"/>
            <color indexed="81"/>
            <rFont val="Tahoma"/>
            <family val="2"/>
          </rPr>
          <t xml:space="preserve">Sumatoria de la programación en el cuatrienio
</t>
        </r>
      </text>
    </comment>
    <comment ref="I411" authorId="1">
      <text>
        <r>
          <rPr>
            <sz val="9"/>
            <color indexed="81"/>
            <rFont val="Tahoma"/>
            <family val="2"/>
          </rPr>
          <t xml:space="preserve">Sumatoria de la programación en el cuatrienio
</t>
        </r>
      </text>
    </comment>
    <comment ref="I412" authorId="1">
      <text>
        <r>
          <rPr>
            <b/>
            <sz val="9"/>
            <color indexed="81"/>
            <rFont val="Tahoma"/>
            <family val="2"/>
          </rPr>
          <t>Sumatoria de la programación en el cuatrienio</t>
        </r>
      </text>
    </comment>
    <comment ref="I413" authorId="1">
      <text>
        <r>
          <rPr>
            <sz val="9"/>
            <color indexed="81"/>
            <rFont val="Tahoma"/>
            <family val="2"/>
          </rPr>
          <t xml:space="preserve">Sumatoria de la programación en el cuatrienio
</t>
        </r>
      </text>
    </comment>
    <comment ref="I415" authorId="1">
      <text>
        <r>
          <rPr>
            <b/>
            <sz val="9"/>
            <color indexed="81"/>
            <rFont val="Tahoma"/>
            <family val="2"/>
          </rPr>
          <t>Sumatoria de la programación en el cuatrienio</t>
        </r>
      </text>
    </comment>
    <comment ref="I416" authorId="1">
      <text>
        <r>
          <rPr>
            <sz val="9"/>
            <color indexed="81"/>
            <rFont val="Tahoma"/>
            <family val="2"/>
          </rPr>
          <t xml:space="preserve">Sumatoria de la programación en el cuatrienio
</t>
        </r>
      </text>
    </comment>
    <comment ref="I417" authorId="1">
      <text>
        <r>
          <rPr>
            <b/>
            <sz val="9"/>
            <color indexed="81"/>
            <rFont val="Tahoma"/>
            <family val="2"/>
          </rPr>
          <t>Sumatoria de la programación en el cuatrienio</t>
        </r>
      </text>
    </comment>
    <comment ref="I418" authorId="1">
      <text>
        <r>
          <rPr>
            <b/>
            <sz val="9"/>
            <color indexed="81"/>
            <rFont val="Tahoma"/>
            <family val="2"/>
          </rPr>
          <t>Sumatoria de la programación en el cuatrienio</t>
        </r>
      </text>
    </comment>
    <comment ref="I421" authorId="1">
      <text>
        <r>
          <rPr>
            <b/>
            <sz val="9"/>
            <color indexed="81"/>
            <rFont val="Tahoma"/>
            <family val="2"/>
          </rPr>
          <t>Sumatoria de la programación en el cuatrienio</t>
        </r>
      </text>
    </comment>
    <comment ref="I422" authorId="1">
      <text>
        <r>
          <rPr>
            <b/>
            <sz val="9"/>
            <color indexed="81"/>
            <rFont val="Tahoma"/>
            <family val="2"/>
          </rPr>
          <t>Sumatoria de la programación en el cuatrienio</t>
        </r>
      </text>
    </comment>
    <comment ref="I423" authorId="1">
      <text>
        <r>
          <rPr>
            <sz val="9"/>
            <color indexed="81"/>
            <rFont val="Tahoma"/>
            <family val="2"/>
          </rPr>
          <t xml:space="preserve">Sumatoria de la programación en el cuatrienio
</t>
        </r>
      </text>
    </comment>
    <comment ref="I424" authorId="1">
      <text>
        <r>
          <rPr>
            <sz val="9"/>
            <color indexed="81"/>
            <rFont val="Tahoma"/>
            <family val="2"/>
          </rPr>
          <t xml:space="preserve">Sumatoria de la programación en el cuatrienio
</t>
        </r>
      </text>
    </comment>
    <comment ref="I425" authorId="1">
      <text>
        <r>
          <rPr>
            <b/>
            <sz val="9"/>
            <color indexed="81"/>
            <rFont val="Tahoma"/>
            <family val="2"/>
          </rPr>
          <t>Sumatoria de la programación en el cuatrienio</t>
        </r>
      </text>
    </comment>
    <comment ref="I433" authorId="1">
      <text>
        <r>
          <rPr>
            <b/>
            <sz val="9"/>
            <color indexed="81"/>
            <rFont val="Tahoma"/>
            <family val="2"/>
          </rPr>
          <t>Sumatoria de la programación en el cuatrienio</t>
        </r>
      </text>
    </comment>
    <comment ref="I435" authorId="1">
      <text>
        <r>
          <rPr>
            <b/>
            <sz val="9"/>
            <color indexed="81"/>
            <rFont val="Tahoma"/>
            <family val="2"/>
          </rPr>
          <t>Sumatoria de la programación en el cuatrienio</t>
        </r>
      </text>
    </comment>
    <comment ref="I438" authorId="1">
      <text>
        <r>
          <rPr>
            <b/>
            <sz val="9"/>
            <color indexed="81"/>
            <rFont val="Tahoma"/>
            <family val="2"/>
          </rPr>
          <t>Sumatoria de la programación en el cuatrienio</t>
        </r>
      </text>
    </comment>
    <comment ref="I439" authorId="1">
      <text>
        <r>
          <rPr>
            <sz val="9"/>
            <color indexed="81"/>
            <rFont val="Tahoma"/>
            <family val="2"/>
          </rPr>
          <t xml:space="preserve">Sumatoria de la programación en el cuatrienio
</t>
        </r>
      </text>
    </comment>
    <comment ref="I442" authorId="1">
      <text>
        <r>
          <rPr>
            <b/>
            <sz val="9"/>
            <color indexed="81"/>
            <rFont val="Tahoma"/>
            <family val="2"/>
          </rPr>
          <t>Sumatoria de la programación en el cuatrienio</t>
        </r>
      </text>
    </comment>
    <comment ref="I443" authorId="1">
      <text>
        <r>
          <rPr>
            <b/>
            <sz val="9"/>
            <color indexed="81"/>
            <rFont val="Tahoma"/>
            <family val="2"/>
          </rPr>
          <t>Sumatoria de la programación en el cuatrienio</t>
        </r>
      </text>
    </comment>
    <comment ref="I444" authorId="1">
      <text>
        <r>
          <rPr>
            <b/>
            <sz val="9"/>
            <color indexed="81"/>
            <rFont val="Tahoma"/>
            <family val="2"/>
          </rPr>
          <t>Sumatoria de la programación en el cuatrienio</t>
        </r>
      </text>
    </comment>
    <comment ref="I445" authorId="1">
      <text>
        <r>
          <rPr>
            <b/>
            <sz val="9"/>
            <color indexed="81"/>
            <rFont val="Tahoma"/>
            <family val="2"/>
          </rPr>
          <t>Sumatoria de la programación en el cuatrienio</t>
        </r>
      </text>
    </comment>
    <comment ref="H446" authorId="1">
      <text>
        <r>
          <rPr>
            <b/>
            <sz val="9"/>
            <color indexed="81"/>
            <rFont val="Tahoma"/>
            <family val="2"/>
          </rPr>
          <t>Por error metodológico de la Secretaría de Medio Ambiente, se realizó una transcripción incorrecta.  Se regresa entonces a la descripción original</t>
        </r>
      </text>
    </comment>
    <comment ref="I449" authorId="1">
      <text>
        <r>
          <rPr>
            <sz val="9"/>
            <color indexed="81"/>
            <rFont val="Tahoma"/>
            <family val="2"/>
          </rPr>
          <t xml:space="preserve">Sumatoria de la programación en el cuatrienio
</t>
        </r>
      </text>
    </comment>
    <comment ref="I450" authorId="1">
      <text>
        <r>
          <rPr>
            <sz val="9"/>
            <color indexed="81"/>
            <rFont val="Tahoma"/>
            <family val="2"/>
          </rPr>
          <t xml:space="preserve">Sumatoria de la programación en el cuatrienio
</t>
        </r>
      </text>
    </comment>
    <comment ref="I451" authorId="1">
      <text>
        <r>
          <rPr>
            <b/>
            <sz val="9"/>
            <color indexed="81"/>
            <rFont val="Tahoma"/>
            <family val="2"/>
          </rPr>
          <t>Sumatoria de la programación en el cuatrienio</t>
        </r>
      </text>
    </comment>
    <comment ref="I453" authorId="1">
      <text>
        <r>
          <rPr>
            <sz val="9"/>
            <color indexed="81"/>
            <rFont val="Tahoma"/>
            <family val="2"/>
          </rPr>
          <t xml:space="preserve">Sumatoria de la programación en el cuatrienio
</t>
        </r>
      </text>
    </comment>
    <comment ref="I454" authorId="1">
      <text>
        <r>
          <rPr>
            <b/>
            <sz val="9"/>
            <color indexed="81"/>
            <rFont val="Tahoma"/>
            <family val="2"/>
          </rPr>
          <t>Sumatoria de la programación en el cuatrienio</t>
        </r>
      </text>
    </comment>
    <comment ref="I456" authorId="1">
      <text>
        <r>
          <rPr>
            <sz val="9"/>
            <color indexed="81"/>
            <rFont val="Tahoma"/>
            <family val="2"/>
          </rPr>
          <t xml:space="preserve">Sumatoria de la programación en el cuatrienio
</t>
        </r>
      </text>
    </comment>
    <comment ref="I457" authorId="1">
      <text>
        <r>
          <rPr>
            <sz val="9"/>
            <color indexed="81"/>
            <rFont val="Tahoma"/>
            <family val="2"/>
          </rPr>
          <t xml:space="preserve">Sumatoria de la programación en el cuatrienio
</t>
        </r>
      </text>
    </comment>
    <comment ref="I458" authorId="1">
      <text>
        <r>
          <rPr>
            <sz val="9"/>
            <color indexed="81"/>
            <rFont val="Tahoma"/>
            <family val="2"/>
          </rPr>
          <t xml:space="preserve">Sumatoria de la programación en el cuatrienio
</t>
        </r>
      </text>
    </comment>
    <comment ref="I459" authorId="1">
      <text>
        <r>
          <rPr>
            <sz val="9"/>
            <color indexed="81"/>
            <rFont val="Tahoma"/>
            <family val="2"/>
          </rPr>
          <t xml:space="preserve">Sumatoria de la programación en el cuatrienio
</t>
        </r>
      </text>
    </comment>
    <comment ref="I460" authorId="1">
      <text>
        <r>
          <rPr>
            <sz val="9"/>
            <color indexed="81"/>
            <rFont val="Tahoma"/>
            <family val="2"/>
          </rPr>
          <t xml:space="preserve">Sumatoria de la programación en el cuatrienio
</t>
        </r>
      </text>
    </comment>
    <comment ref="I461" authorId="1">
      <text>
        <r>
          <rPr>
            <sz val="9"/>
            <color indexed="81"/>
            <rFont val="Tahoma"/>
            <family val="2"/>
          </rPr>
          <t xml:space="preserve">Sumatoria de la programación en el cuatrienio
</t>
        </r>
      </text>
    </comment>
    <comment ref="I462" authorId="1">
      <text>
        <r>
          <rPr>
            <sz val="9"/>
            <color indexed="81"/>
            <rFont val="Tahoma"/>
            <family val="2"/>
          </rPr>
          <t xml:space="preserve">Sumatoria de la programación en el cuatrienio
</t>
        </r>
      </text>
    </comment>
    <comment ref="I463" authorId="1">
      <text>
        <r>
          <rPr>
            <b/>
            <sz val="9"/>
            <color indexed="81"/>
            <rFont val="Tahoma"/>
            <family val="2"/>
          </rPr>
          <t>Sumatoria de la programación en el cuatrienio</t>
        </r>
      </text>
    </comment>
    <comment ref="I464" authorId="1">
      <text>
        <r>
          <rPr>
            <b/>
            <sz val="9"/>
            <color indexed="81"/>
            <rFont val="Tahoma"/>
            <family val="2"/>
          </rPr>
          <t>Sumatoria de la programación en el cuatrienio</t>
        </r>
      </text>
    </comment>
    <comment ref="I467" authorId="1">
      <text>
        <r>
          <rPr>
            <b/>
            <sz val="9"/>
            <color indexed="81"/>
            <rFont val="Tahoma"/>
            <family val="2"/>
          </rPr>
          <t>Sumatoria de la programación en el cuatrienio</t>
        </r>
      </text>
    </comment>
    <comment ref="I468" authorId="1">
      <text>
        <r>
          <rPr>
            <sz val="9"/>
            <color indexed="81"/>
            <rFont val="Tahoma"/>
            <family val="2"/>
          </rPr>
          <t xml:space="preserve">Sumatoria de la programación en el cuatrienio
</t>
        </r>
      </text>
    </comment>
    <comment ref="I469" authorId="1">
      <text>
        <r>
          <rPr>
            <sz val="9"/>
            <color indexed="81"/>
            <rFont val="Tahoma"/>
            <family val="2"/>
          </rPr>
          <t xml:space="preserve">Sumatoria de la programación en el cuatrienio
</t>
        </r>
      </text>
    </comment>
    <comment ref="I472" authorId="1">
      <text>
        <r>
          <rPr>
            <sz val="9"/>
            <color indexed="81"/>
            <rFont val="Tahoma"/>
            <family val="2"/>
          </rPr>
          <t xml:space="preserve">Sumatoria de la programación en el cuatrienio
</t>
        </r>
      </text>
    </comment>
    <comment ref="I473" authorId="1">
      <text>
        <r>
          <rPr>
            <sz val="9"/>
            <color indexed="81"/>
            <rFont val="Tahoma"/>
            <family val="2"/>
          </rPr>
          <t xml:space="preserve">Sumatoria de la programación en el cuatrienio
</t>
        </r>
      </text>
    </comment>
    <comment ref="I476" authorId="1">
      <text>
        <r>
          <rPr>
            <b/>
            <sz val="9"/>
            <color indexed="81"/>
            <rFont val="Tahoma"/>
            <family val="2"/>
          </rPr>
          <t>Sumatoria de la programación en el cuatrienio</t>
        </r>
      </text>
    </comment>
  </commentList>
</comments>
</file>

<file path=xl/comments2.xml><?xml version="1.0" encoding="utf-8"?>
<comments xmlns="http://schemas.openxmlformats.org/spreadsheetml/2006/main">
  <authors>
    <author>Alcaldia</author>
    <author>Luz Dary Vergara Castrillon</author>
  </authors>
  <commentList>
    <comment ref="A5" authorId="0">
      <text>
        <r>
          <rPr>
            <b/>
            <sz val="9"/>
            <color indexed="81"/>
            <rFont val="Tahoma"/>
            <family val="2"/>
          </rPr>
          <t>Alcaldia:</t>
        </r>
        <r>
          <rPr>
            <sz val="9"/>
            <color indexed="81"/>
            <rFont val="Tahoma"/>
            <family val="2"/>
          </rPr>
          <t xml:space="preserve">
CÓDIGO DEL PROGRAMA</t>
        </r>
      </text>
    </comment>
    <comment ref="G16" authorId="1">
      <text>
        <r>
          <rPr>
            <b/>
            <sz val="9"/>
            <color indexed="81"/>
            <rFont val="Tahoma"/>
            <family val="2"/>
          </rPr>
          <t>En 2016 no se dio cumplimiento a SAL051, por tanto pasa compromiso para 2017</t>
        </r>
      </text>
    </comment>
    <comment ref="G44" authorId="1">
      <text>
        <r>
          <rPr>
            <b/>
            <sz val="9"/>
            <color indexed="81"/>
            <rFont val="Tahoma"/>
            <family val="2"/>
          </rPr>
          <t>RIE203.1 no se cumplió en 2016, por tanto el compromiso pasa para 2017</t>
        </r>
      </text>
    </comment>
    <comment ref="G63" authorId="1">
      <text>
        <r>
          <rPr>
            <b/>
            <sz val="9"/>
            <color indexed="81"/>
            <rFont val="Tahoma"/>
            <family val="2"/>
          </rPr>
          <t>Este programa tiene 3 metas, las cuales se programaron cumplir en 2019, sin embargo se cumplieron en 2017</t>
        </r>
      </text>
    </comment>
    <comment ref="G67" authorId="1">
      <text>
        <r>
          <rPr>
            <b/>
            <sz val="9"/>
            <color indexed="81"/>
            <rFont val="Tahoma"/>
            <family val="2"/>
          </rPr>
          <t>GOB323 no se cumplió en 2016, por tanto el compromiso pasa para 2017</t>
        </r>
      </text>
    </comment>
    <comment ref="G74" authorId="1">
      <text>
        <r>
          <rPr>
            <b/>
            <sz val="9"/>
            <color indexed="81"/>
            <rFont val="Tahoma"/>
            <family val="2"/>
          </rPr>
          <t>En 2016 el PLA364.1 quedó al 90% y el PLA364.2 no se cumplió, por tanto los compromisos se incorporan en 2017</t>
        </r>
      </text>
    </comment>
    <comment ref="G75" authorId="1">
      <text>
        <r>
          <rPr>
            <b/>
            <sz val="9"/>
            <color indexed="81"/>
            <rFont val="Tahoma"/>
            <family val="2"/>
          </rPr>
          <t>TRA372 no se cumplió en 2016, por tanto el compromiso pasa a 2017</t>
        </r>
      </text>
    </comment>
  </commentList>
</comments>
</file>

<file path=xl/comments3.xml><?xml version="1.0" encoding="utf-8"?>
<comments xmlns="http://schemas.openxmlformats.org/spreadsheetml/2006/main">
  <authors>
    <author>Alcaldia</author>
    <author>Luz Dary Vergara Castrillon</author>
  </authors>
  <commentList>
    <comment ref="A5" authorId="0">
      <text>
        <r>
          <rPr>
            <sz val="9"/>
            <color indexed="81"/>
            <rFont val="宋体"/>
            <charset val="134"/>
          </rPr>
          <t>Alcaldia:
CÓDIGO DEL PROGRAMA</t>
        </r>
      </text>
    </comment>
    <comment ref="B5" authorId="0">
      <text>
        <r>
          <rPr>
            <sz val="9"/>
            <color indexed="81"/>
            <rFont val="宋体"/>
            <charset val="134"/>
          </rPr>
          <t>Alcaldia:
PONDERADO META DE PROGRAMA</t>
        </r>
      </text>
    </comment>
    <comment ref="D5" authorId="0">
      <text>
        <r>
          <rPr>
            <sz val="9"/>
            <color indexed="81"/>
            <rFont val="宋体"/>
            <charset val="134"/>
          </rPr>
          <t>Alcaldia:
CÓDIGO META DE RESULTADO</t>
        </r>
      </text>
    </comment>
    <comment ref="E5" authorId="0">
      <text>
        <r>
          <rPr>
            <sz val="9"/>
            <color indexed="81"/>
            <rFont val="宋体"/>
            <charset val="134"/>
          </rPr>
          <t>Alcaldia:
PONDERADO META DE PRODUCTO</t>
        </r>
      </text>
    </comment>
    <comment ref="F5" authorId="0">
      <text>
        <r>
          <rPr>
            <sz val="9"/>
            <color indexed="81"/>
            <rFont val="宋体"/>
            <charset val="134"/>
          </rPr>
          <t>Alcaldia:
CÓDIGO META DE PRODUCTO</t>
        </r>
      </text>
    </comment>
    <comment ref="G5" authorId="0">
      <text>
        <r>
          <rPr>
            <sz val="9"/>
            <color indexed="81"/>
            <rFont val="宋体"/>
            <charset val="134"/>
          </rPr>
          <t>Alcaldia:
PONDERADO META DE PRODUCTO</t>
        </r>
      </text>
    </comment>
    <comment ref="L6" authorId="0">
      <text>
        <r>
          <rPr>
            <sz val="9"/>
            <color indexed="81"/>
            <rFont val="宋体"/>
            <charset val="134"/>
          </rPr>
          <t>Alcaldia:
CÓDIGO INDICADOR DE PRODUCTO</t>
        </r>
      </text>
    </comment>
    <comment ref="O6" authorId="1">
      <text>
        <r>
          <rPr>
            <b/>
            <sz val="9"/>
            <color indexed="81"/>
            <rFont val="Tahoma"/>
            <family val="2"/>
          </rPr>
          <t xml:space="preserve">Proceso asociado al Sistema de Gestión Integral </t>
        </r>
      </text>
    </comment>
    <comment ref="J10" authorId="1">
      <text>
        <r>
          <rPr>
            <b/>
            <sz val="9"/>
            <color indexed="81"/>
            <rFont val="Tahoma"/>
            <family val="2"/>
          </rPr>
          <t>10% de LB + 40% durante el cuatrienio</t>
        </r>
      </text>
    </comment>
    <comment ref="Q10" authorId="1">
      <text>
        <r>
          <rPr>
            <sz val="9"/>
            <color indexed="81"/>
            <rFont val="宋体"/>
            <charset val="134"/>
          </rPr>
          <t>10 AULAS DE 104 AULAS DE TRANSICIÓN</t>
        </r>
      </text>
    </comment>
    <comment ref="J14" authorId="1">
      <text>
        <r>
          <rPr>
            <sz val="9"/>
            <color indexed="81"/>
            <rFont val="Tahoma"/>
            <family val="2"/>
          </rPr>
          <t xml:space="preserve">Corresponde a la sumatoria de la programación anual
</t>
        </r>
      </text>
    </comment>
    <comment ref="J15" authorId="1">
      <text>
        <r>
          <rPr>
            <b/>
            <sz val="9"/>
            <color indexed="81"/>
            <rFont val="Tahoma"/>
            <family val="2"/>
          </rPr>
          <t>22 de LB + 31 en el cuatrienio</t>
        </r>
        <r>
          <rPr>
            <sz val="9"/>
            <color indexed="81"/>
            <rFont val="Tahoma"/>
            <family val="2"/>
          </rPr>
          <t xml:space="preserve">
</t>
        </r>
      </text>
    </comment>
    <comment ref="J17" authorId="1">
      <text>
        <r>
          <rPr>
            <b/>
            <sz val="9"/>
            <color indexed="81"/>
            <rFont val="Tahoma"/>
            <family val="2"/>
          </rPr>
          <t>Corresponde a la sumatoria de la programación del cuatrienio</t>
        </r>
      </text>
    </comment>
    <comment ref="Q17" authorId="1">
      <text>
        <r>
          <rPr>
            <b/>
            <sz val="9"/>
            <color indexed="81"/>
            <rFont val="Tahoma"/>
            <family val="2"/>
          </rPr>
          <t>Al final del cuatrienio, serán 17 + 4 =21 las IE con modelos de pedagogía activos</t>
        </r>
      </text>
    </comment>
    <comment ref="J19" authorId="1">
      <text>
        <r>
          <rPr>
            <b/>
            <sz val="9"/>
            <color indexed="81"/>
            <rFont val="Tahoma"/>
            <family val="2"/>
          </rPr>
          <t>Corresponde a la sumatoria de la programación del cuatrienio</t>
        </r>
      </text>
    </comment>
    <comment ref="Q19" authorId="1">
      <text>
        <r>
          <rPr>
            <b/>
            <sz val="9"/>
            <color indexed="81"/>
            <rFont val="Tahoma"/>
            <family val="2"/>
          </rPr>
          <t>La programación se presenta con base en el 21% adicional. Al final del cuatrienio quedarán 33/53=62,5% de Iecualificadas</t>
        </r>
      </text>
    </comment>
    <comment ref="J20" authorId="1">
      <text>
        <r>
          <rPr>
            <b/>
            <sz val="9"/>
            <color indexed="81"/>
            <rFont val="Tahoma"/>
            <family val="2"/>
          </rPr>
          <t>Corresponde a la sumatoria de la programación del cuatrienio</t>
        </r>
      </text>
    </comment>
    <comment ref="J21" authorId="1">
      <text>
        <r>
          <rPr>
            <sz val="9"/>
            <color indexed="81"/>
            <rFont val="Tahoma"/>
            <family val="2"/>
          </rPr>
          <t xml:space="preserve">17 de LB + 3 =20 IE
20/39*100 = 51,3
</t>
        </r>
      </text>
    </comment>
    <comment ref="J23" authorId="1">
      <text>
        <r>
          <rPr>
            <b/>
            <sz val="9"/>
            <color indexed="81"/>
            <rFont val="Tahoma"/>
            <family val="2"/>
          </rPr>
          <t xml:space="preserve"> 54,7 de LB + 13,3 en el cuatrinio</t>
        </r>
      </text>
    </comment>
    <comment ref="J25" authorId="1">
      <text>
        <r>
          <rPr>
            <b/>
            <sz val="9"/>
            <color indexed="81"/>
            <rFont val="Tahoma"/>
            <family val="2"/>
          </rPr>
          <t>Vlr LB + sumatoria de la programación anual</t>
        </r>
        <r>
          <rPr>
            <sz val="9"/>
            <color indexed="81"/>
            <rFont val="Tahoma"/>
            <family val="2"/>
          </rPr>
          <t xml:space="preserve">
</t>
        </r>
      </text>
    </comment>
    <comment ref="J26" authorId="1">
      <text>
        <r>
          <rPr>
            <b/>
            <sz val="9"/>
            <color indexed="81"/>
            <rFont val="Tahoma"/>
            <family val="2"/>
          </rPr>
          <t>Sumatoria de la programación anual</t>
        </r>
      </text>
    </comment>
    <comment ref="J29" authorId="1">
      <text>
        <r>
          <rPr>
            <sz val="9"/>
            <color indexed="81"/>
            <rFont val="Tahoma"/>
            <family val="2"/>
          </rPr>
          <t xml:space="preserve">54,7 LB + 45,2 del cuatrienio
</t>
        </r>
      </text>
    </comment>
    <comment ref="J37" authorId="1">
      <text>
        <r>
          <rPr>
            <b/>
            <sz val="9"/>
            <color indexed="81"/>
            <rFont val="Tahoma"/>
            <family val="2"/>
          </rPr>
          <t>Sumatoria de la programación anual</t>
        </r>
      </text>
    </comment>
    <comment ref="R37" authorId="1">
      <text>
        <r>
          <rPr>
            <sz val="9"/>
            <color indexed="81"/>
            <rFont val="宋体"/>
            <charset val="134"/>
          </rPr>
          <t>Equivale a 11 instituciones de 53</t>
        </r>
      </text>
    </comment>
    <comment ref="U44" authorId="1">
      <text>
        <r>
          <rPr>
            <sz val="9"/>
            <color indexed="81"/>
            <rFont val="宋体"/>
            <charset val="134"/>
          </rPr>
          <t>Debe terminar en 80%, según la meta: y no en 100% como lo indicaron en la revisión</t>
        </r>
      </text>
    </comment>
    <comment ref="Q48" authorId="1">
      <text>
        <r>
          <rPr>
            <sz val="9"/>
            <color indexed="81"/>
            <rFont val="宋体"/>
            <charset val="134"/>
          </rPr>
          <t>Existencia del Sistema de Vigilancia Epidemiológico</t>
        </r>
      </text>
    </comment>
    <comment ref="J54" authorId="1">
      <text>
        <r>
          <rPr>
            <b/>
            <sz val="9"/>
            <color indexed="81"/>
            <rFont val="Tahoma"/>
            <family val="2"/>
          </rPr>
          <t>Sumatoria de la programación anual</t>
        </r>
      </text>
    </comment>
    <comment ref="J60" authorId="1">
      <text>
        <r>
          <rPr>
            <b/>
            <sz val="9"/>
            <color indexed="81"/>
            <rFont val="Tahoma"/>
            <family val="2"/>
          </rPr>
          <t>Sumatoria de la programación anual</t>
        </r>
        <r>
          <rPr>
            <sz val="9"/>
            <color indexed="81"/>
            <rFont val="Tahoma"/>
            <family val="2"/>
          </rPr>
          <t xml:space="preserve">
</t>
        </r>
      </text>
    </comment>
    <comment ref="J71" authorId="1">
      <text>
        <r>
          <rPr>
            <b/>
            <sz val="9"/>
            <color indexed="81"/>
            <rFont val="Tahoma"/>
            <family val="2"/>
          </rPr>
          <t>Sumatoria de la programación anual</t>
        </r>
        <r>
          <rPr>
            <sz val="9"/>
            <color indexed="81"/>
            <rFont val="Tahoma"/>
            <family val="2"/>
          </rPr>
          <t xml:space="preserve">
</t>
        </r>
      </text>
    </comment>
    <comment ref="J75" authorId="1">
      <text>
        <r>
          <rPr>
            <b/>
            <sz val="9"/>
            <color indexed="81"/>
            <rFont val="Tahoma"/>
            <family val="2"/>
          </rPr>
          <t>Sumatoria de la programación anual</t>
        </r>
        <r>
          <rPr>
            <sz val="9"/>
            <color indexed="81"/>
            <rFont val="Tahoma"/>
            <family val="2"/>
          </rPr>
          <t xml:space="preserve">
</t>
        </r>
      </text>
    </comment>
    <comment ref="J76" authorId="1">
      <text>
        <r>
          <rPr>
            <b/>
            <sz val="9"/>
            <color indexed="81"/>
            <rFont val="Tahoma"/>
            <family val="2"/>
          </rPr>
          <t>Sumatoria de la programación anual</t>
        </r>
        <r>
          <rPr>
            <sz val="9"/>
            <color indexed="81"/>
            <rFont val="Tahoma"/>
            <family val="2"/>
          </rPr>
          <t xml:space="preserve">
</t>
        </r>
      </text>
    </comment>
    <comment ref="J78" authorId="1">
      <text>
        <r>
          <rPr>
            <b/>
            <sz val="9"/>
            <color indexed="81"/>
            <rFont val="Tahoma"/>
            <family val="2"/>
          </rPr>
          <t>Sumatoria de la programación anual</t>
        </r>
        <r>
          <rPr>
            <sz val="9"/>
            <color indexed="81"/>
            <rFont val="Tahoma"/>
            <family val="2"/>
          </rPr>
          <t xml:space="preserve">
</t>
        </r>
      </text>
    </comment>
    <comment ref="J80" authorId="1">
      <text>
        <r>
          <rPr>
            <sz val="9"/>
            <color indexed="81"/>
            <rFont val="宋体"/>
            <charset val="134"/>
          </rPr>
          <t>Aumentaron la meta, de 48 pasaron a 60; es decir del 80% al 100%</t>
        </r>
      </text>
    </comment>
    <comment ref="J81" authorId="1">
      <text>
        <r>
          <rPr>
            <b/>
            <sz val="9"/>
            <color indexed="81"/>
            <rFont val="Tahoma"/>
            <family val="2"/>
          </rPr>
          <t>Sumatoria de la programación anual</t>
        </r>
        <r>
          <rPr>
            <sz val="9"/>
            <color indexed="81"/>
            <rFont val="Tahoma"/>
            <family val="2"/>
          </rPr>
          <t xml:space="preserve">
</t>
        </r>
      </text>
    </comment>
    <comment ref="J84" authorId="1">
      <text>
        <r>
          <rPr>
            <b/>
            <sz val="9"/>
            <color indexed="81"/>
            <rFont val="Tahoma"/>
            <family val="2"/>
          </rPr>
          <t>Sumatoria de la programación anual</t>
        </r>
        <r>
          <rPr>
            <sz val="9"/>
            <color indexed="81"/>
            <rFont val="Tahoma"/>
            <family val="2"/>
          </rPr>
          <t xml:space="preserve">
</t>
        </r>
      </text>
    </comment>
    <comment ref="L85" authorId="1">
      <text>
        <r>
          <rPr>
            <sz val="9"/>
            <color indexed="81"/>
            <rFont val="宋体"/>
            <charset val="134"/>
          </rPr>
          <t>Salud la había propuesto como Incremento (Acumulado), pero realmente es de Mantenimiento (Stock)</t>
        </r>
      </text>
    </comment>
    <comment ref="J87" authorId="1">
      <text>
        <r>
          <rPr>
            <b/>
            <sz val="9"/>
            <color indexed="81"/>
            <rFont val="Tahoma"/>
            <family val="2"/>
          </rPr>
          <t>Sumatoria de la programación anual</t>
        </r>
        <r>
          <rPr>
            <sz val="9"/>
            <color indexed="81"/>
            <rFont val="Tahoma"/>
            <family val="2"/>
          </rPr>
          <t xml:space="preserve">
</t>
        </r>
      </text>
    </comment>
    <comment ref="J91" authorId="1">
      <text>
        <r>
          <rPr>
            <b/>
            <sz val="9"/>
            <color indexed="81"/>
            <rFont val="Tahoma"/>
            <family val="2"/>
          </rPr>
          <t>Sumatoria de la programación anual</t>
        </r>
        <r>
          <rPr>
            <sz val="9"/>
            <color indexed="81"/>
            <rFont val="Tahoma"/>
            <family val="2"/>
          </rPr>
          <t xml:space="preserve">
</t>
        </r>
      </text>
    </comment>
    <comment ref="J98" authorId="1">
      <text>
        <r>
          <rPr>
            <b/>
            <sz val="9"/>
            <color indexed="81"/>
            <rFont val="Tahoma"/>
            <family val="2"/>
          </rPr>
          <t>Sumatoria de la programación anual</t>
        </r>
        <r>
          <rPr>
            <sz val="9"/>
            <color indexed="81"/>
            <rFont val="Tahoma"/>
            <family val="2"/>
          </rPr>
          <t xml:space="preserve">
</t>
        </r>
      </text>
    </comment>
    <comment ref="J99" authorId="1">
      <text>
        <r>
          <rPr>
            <b/>
            <sz val="9"/>
            <color indexed="81"/>
            <rFont val="Tahoma"/>
            <family val="2"/>
          </rPr>
          <t>Sumatoria de la programación anual</t>
        </r>
        <r>
          <rPr>
            <sz val="9"/>
            <color indexed="81"/>
            <rFont val="Tahoma"/>
            <family val="2"/>
          </rPr>
          <t xml:space="preserve">
</t>
        </r>
      </text>
    </comment>
    <comment ref="J103" authorId="1">
      <text>
        <r>
          <rPr>
            <sz val="9"/>
            <color indexed="81"/>
            <rFont val="Tahoma"/>
            <family val="2"/>
          </rPr>
          <t xml:space="preserve">Sumatoria de la programación anual
</t>
        </r>
      </text>
    </comment>
    <comment ref="J104" authorId="1">
      <text>
        <r>
          <rPr>
            <b/>
            <sz val="9"/>
            <color indexed="81"/>
            <rFont val="Tahoma"/>
            <family val="2"/>
          </rPr>
          <t>Sumatoria de la programación anual</t>
        </r>
      </text>
    </comment>
    <comment ref="J105" authorId="1">
      <text>
        <r>
          <rPr>
            <b/>
            <sz val="9"/>
            <color indexed="81"/>
            <rFont val="Tahoma"/>
            <family val="2"/>
          </rPr>
          <t>Sumatoria de la programación anual</t>
        </r>
        <r>
          <rPr>
            <sz val="9"/>
            <color indexed="81"/>
            <rFont val="Tahoma"/>
            <family val="2"/>
          </rPr>
          <t xml:space="preserve">
</t>
        </r>
      </text>
    </comment>
    <comment ref="J107" authorId="1">
      <text>
        <r>
          <rPr>
            <b/>
            <sz val="9"/>
            <color indexed="81"/>
            <rFont val="Tahoma"/>
            <family val="2"/>
          </rPr>
          <t>Sumatoria de la programación anual</t>
        </r>
        <r>
          <rPr>
            <sz val="9"/>
            <color indexed="81"/>
            <rFont val="Tahoma"/>
            <family val="2"/>
          </rPr>
          <t xml:space="preserve">
</t>
        </r>
      </text>
    </comment>
    <comment ref="J110" authorId="1">
      <text>
        <r>
          <rPr>
            <b/>
            <sz val="9"/>
            <color indexed="81"/>
            <rFont val="Tahoma"/>
            <family val="2"/>
          </rPr>
          <t>Sumatoria de la programación en el cuatrienio</t>
        </r>
        <r>
          <rPr>
            <sz val="9"/>
            <color indexed="81"/>
            <rFont val="Tahoma"/>
            <family val="2"/>
          </rPr>
          <t xml:space="preserve">
</t>
        </r>
      </text>
    </comment>
    <comment ref="J111" authorId="1">
      <text>
        <r>
          <rPr>
            <b/>
            <sz val="9"/>
            <color indexed="81"/>
            <rFont val="Tahoma"/>
            <family val="2"/>
          </rPr>
          <t>Sumatoria de la programación en el cuatrienio</t>
        </r>
        <r>
          <rPr>
            <sz val="9"/>
            <color indexed="81"/>
            <rFont val="Tahoma"/>
            <family val="2"/>
          </rPr>
          <t xml:space="preserve">
</t>
        </r>
      </text>
    </comment>
    <comment ref="J112" authorId="1">
      <text>
        <r>
          <rPr>
            <b/>
            <sz val="9"/>
            <color indexed="81"/>
            <rFont val="Tahoma"/>
            <family val="2"/>
          </rPr>
          <t>Sumatoria de la programación en el cuatrienio</t>
        </r>
        <r>
          <rPr>
            <sz val="9"/>
            <color indexed="81"/>
            <rFont val="Tahoma"/>
            <family val="2"/>
          </rPr>
          <t xml:space="preserve">
</t>
        </r>
      </text>
    </comment>
    <comment ref="J118" authorId="1">
      <text>
        <r>
          <rPr>
            <b/>
            <sz val="9"/>
            <color indexed="81"/>
            <rFont val="Tahoma"/>
            <family val="2"/>
          </rPr>
          <t>Sumatoria de la programación en el cuatrienio</t>
        </r>
        <r>
          <rPr>
            <sz val="9"/>
            <color indexed="81"/>
            <rFont val="Tahoma"/>
            <family val="2"/>
          </rPr>
          <t xml:space="preserve">
</t>
        </r>
      </text>
    </comment>
    <comment ref="J119" authorId="1">
      <text>
        <r>
          <rPr>
            <b/>
            <sz val="9"/>
            <color indexed="81"/>
            <rFont val="Tahoma"/>
            <family val="2"/>
          </rPr>
          <t>Sumatoria de la programación en el cuatrienio</t>
        </r>
        <r>
          <rPr>
            <sz val="9"/>
            <color indexed="81"/>
            <rFont val="Tahoma"/>
            <family val="2"/>
          </rPr>
          <t xml:space="preserve">
</t>
        </r>
      </text>
    </comment>
    <comment ref="J120" authorId="1">
      <text>
        <r>
          <rPr>
            <b/>
            <sz val="9"/>
            <color indexed="81"/>
            <rFont val="Tahoma"/>
            <family val="2"/>
          </rPr>
          <t>Sumatoria de la programación en el cuatrienio</t>
        </r>
        <r>
          <rPr>
            <sz val="9"/>
            <color indexed="81"/>
            <rFont val="Tahoma"/>
            <family val="2"/>
          </rPr>
          <t xml:space="preserve">
</t>
        </r>
      </text>
    </comment>
    <comment ref="J123" authorId="1">
      <text>
        <r>
          <rPr>
            <b/>
            <sz val="9"/>
            <color indexed="81"/>
            <rFont val="Tahoma"/>
            <family val="2"/>
          </rPr>
          <t>Sumatoria de programación en el cuatrienio</t>
        </r>
      </text>
    </comment>
    <comment ref="J124" authorId="1">
      <text>
        <r>
          <rPr>
            <b/>
            <sz val="9"/>
            <color indexed="81"/>
            <rFont val="Tahoma"/>
            <family val="2"/>
          </rPr>
          <t>Sumatoria de la programación en el cuatrienio</t>
        </r>
      </text>
    </comment>
    <comment ref="J125" authorId="1">
      <text>
        <r>
          <rPr>
            <b/>
            <sz val="9"/>
            <color indexed="81"/>
            <rFont val="Tahoma"/>
            <family val="2"/>
          </rPr>
          <t>Sumatoria de la programación en el cuatrienio</t>
        </r>
      </text>
    </comment>
    <comment ref="J130" authorId="1">
      <text>
        <r>
          <rPr>
            <b/>
            <sz val="9"/>
            <color indexed="81"/>
            <rFont val="Tahoma"/>
            <family val="2"/>
          </rPr>
          <t>Sumatoria de la programación en el cuatrienio</t>
        </r>
      </text>
    </comment>
    <comment ref="J136" authorId="1">
      <text>
        <r>
          <rPr>
            <sz val="9"/>
            <color indexed="81"/>
            <rFont val="Tahoma"/>
            <family val="2"/>
          </rPr>
          <t xml:space="preserve">Sumatoria de la programación en el cuatrienio
</t>
        </r>
      </text>
    </comment>
    <comment ref="J140" authorId="1">
      <text>
        <r>
          <rPr>
            <sz val="9"/>
            <color indexed="81"/>
            <rFont val="Tahoma"/>
            <family val="2"/>
          </rPr>
          <t xml:space="preserve">Sumatoria de la programación en el cuatrienio
</t>
        </r>
      </text>
    </comment>
    <comment ref="J147" authorId="1">
      <text>
        <r>
          <rPr>
            <sz val="9"/>
            <color indexed="81"/>
            <rFont val="Tahoma"/>
            <family val="2"/>
          </rPr>
          <t xml:space="preserve">Sumatoria de la programación en el cuatrienio
</t>
        </r>
      </text>
    </comment>
    <comment ref="J148" authorId="1">
      <text>
        <r>
          <rPr>
            <b/>
            <sz val="9"/>
            <color indexed="81"/>
            <rFont val="Tahoma"/>
            <family val="2"/>
          </rPr>
          <t>Sumatoria de la programación en el cuatrienio</t>
        </r>
      </text>
    </comment>
    <comment ref="J149" authorId="1">
      <text>
        <r>
          <rPr>
            <sz val="9"/>
            <color indexed="81"/>
            <rFont val="Tahoma"/>
            <family val="2"/>
          </rPr>
          <t xml:space="preserve">Sumatoria de la programación en el cuatrienio
</t>
        </r>
      </text>
    </comment>
    <comment ref="J151" authorId="1">
      <text>
        <r>
          <rPr>
            <b/>
            <sz val="9"/>
            <color indexed="81"/>
            <rFont val="Tahoma"/>
            <family val="2"/>
          </rPr>
          <t>Sumatoria de la programación en el cuatrienio</t>
        </r>
      </text>
    </comment>
    <comment ref="J152" authorId="1">
      <text>
        <r>
          <rPr>
            <sz val="9"/>
            <color indexed="81"/>
            <rFont val="Tahoma"/>
            <family val="2"/>
          </rPr>
          <t xml:space="preserve">Sumatoria de la programación en el cuatrienio
</t>
        </r>
      </text>
    </comment>
    <comment ref="J153" authorId="1">
      <text>
        <r>
          <rPr>
            <b/>
            <sz val="9"/>
            <color indexed="81"/>
            <rFont val="Tahoma"/>
            <family val="2"/>
          </rPr>
          <t>Sumatoria de la programación en el cuatrienio.
En total existen 26 bienes según acto administrativo.  De estos el 20% corresponde a 6 bienes</t>
        </r>
      </text>
    </comment>
    <comment ref="Q153" authorId="1">
      <text>
        <r>
          <rPr>
            <b/>
            <sz val="9"/>
            <color indexed="81"/>
            <rFont val="Tahoma"/>
            <family val="2"/>
          </rPr>
          <t>Luz Dary Vergara Castrillon:</t>
        </r>
        <r>
          <rPr>
            <sz val="9"/>
            <color indexed="81"/>
            <rFont val="Tahoma"/>
            <family val="2"/>
          </rPr>
          <t xml:space="preserve">
Bienes de interés cultural</t>
        </r>
      </text>
    </comment>
    <comment ref="J154" authorId="1">
      <text>
        <r>
          <rPr>
            <b/>
            <sz val="9"/>
            <color indexed="81"/>
            <rFont val="Tahoma"/>
            <family val="2"/>
          </rPr>
          <t>Sumatoria de la programación en el cuatrienio</t>
        </r>
      </text>
    </comment>
    <comment ref="J155" authorId="1">
      <text>
        <r>
          <rPr>
            <b/>
            <sz val="9"/>
            <color indexed="81"/>
            <rFont val="Tahoma"/>
            <family val="2"/>
          </rPr>
          <t>Sumatoria de la programación en el cuatrienio</t>
        </r>
      </text>
    </comment>
    <comment ref="J162" authorId="1">
      <text>
        <r>
          <rPr>
            <b/>
            <sz val="9"/>
            <color indexed="81"/>
            <rFont val="Tahoma"/>
            <family val="2"/>
          </rPr>
          <t>Sumatoria de la programación en el cuatrienio</t>
        </r>
      </text>
    </comment>
    <comment ref="J163" authorId="1">
      <text>
        <r>
          <rPr>
            <b/>
            <sz val="9"/>
            <color indexed="81"/>
            <rFont val="Tahoma"/>
            <family val="2"/>
          </rPr>
          <t>Sumatoria de la programación en el cuatrienio</t>
        </r>
      </text>
    </comment>
    <comment ref="J164" authorId="1">
      <text>
        <r>
          <rPr>
            <sz val="9"/>
            <color indexed="81"/>
            <rFont val="Tahoma"/>
            <family val="2"/>
          </rPr>
          <t xml:space="preserve">Sumatoria de la programación en el cuatrienio
</t>
        </r>
      </text>
    </comment>
    <comment ref="J165" authorId="1">
      <text>
        <r>
          <rPr>
            <b/>
            <sz val="9"/>
            <color indexed="81"/>
            <rFont val="Tahoma"/>
            <family val="2"/>
          </rPr>
          <t>Sumatoria de la programación en el cuatrienio</t>
        </r>
      </text>
    </comment>
    <comment ref="J166" authorId="1">
      <text>
        <r>
          <rPr>
            <b/>
            <sz val="9"/>
            <color indexed="81"/>
            <rFont val="Tahoma"/>
            <family val="2"/>
          </rPr>
          <t>Sumatoria de la programación en el cuatrienio</t>
        </r>
      </text>
    </comment>
    <comment ref="J172" authorId="1">
      <text>
        <r>
          <rPr>
            <b/>
            <sz val="9"/>
            <color indexed="81"/>
            <rFont val="Tahoma"/>
            <family val="2"/>
          </rPr>
          <t>Sumatoria de la programación en el cuatrienio</t>
        </r>
      </text>
    </comment>
    <comment ref="J173" authorId="1">
      <text>
        <r>
          <rPr>
            <b/>
            <sz val="9"/>
            <color indexed="81"/>
            <rFont val="Tahoma"/>
            <family val="2"/>
          </rPr>
          <t>Sumatoria de la programación en el cuatrienio</t>
        </r>
      </text>
    </comment>
    <comment ref="J174" authorId="1">
      <text>
        <r>
          <rPr>
            <b/>
            <sz val="9"/>
            <color indexed="81"/>
            <rFont val="Tahoma"/>
            <family val="2"/>
          </rPr>
          <t>Sumatoria de la programación en el cuatrienio</t>
        </r>
      </text>
    </comment>
    <comment ref="J175" authorId="1">
      <text>
        <r>
          <rPr>
            <sz val="9"/>
            <color indexed="81"/>
            <rFont val="Tahoma"/>
            <family val="2"/>
          </rPr>
          <t xml:space="preserve">Sumatoria de la programación en el cuatrienio
</t>
        </r>
      </text>
    </comment>
    <comment ref="J176" authorId="1">
      <text>
        <r>
          <rPr>
            <sz val="9"/>
            <color indexed="81"/>
            <rFont val="Tahoma"/>
            <family val="2"/>
          </rPr>
          <t xml:space="preserve">Sumatoria de la programación en el cuatrienio
</t>
        </r>
      </text>
    </comment>
    <comment ref="J177" authorId="1">
      <text>
        <r>
          <rPr>
            <b/>
            <sz val="9"/>
            <color indexed="81"/>
            <rFont val="Tahoma"/>
            <family val="2"/>
          </rPr>
          <t>Sumatoria de la programación en el cuatrienio</t>
        </r>
      </text>
    </comment>
    <comment ref="J178" authorId="1">
      <text>
        <r>
          <rPr>
            <b/>
            <sz val="9"/>
            <color indexed="81"/>
            <rFont val="Tahoma"/>
            <family val="2"/>
          </rPr>
          <t>Sumatoria de la programación en el cuatrienio</t>
        </r>
      </text>
    </comment>
    <comment ref="J179" authorId="1">
      <text>
        <r>
          <rPr>
            <sz val="9"/>
            <color indexed="81"/>
            <rFont val="Tahoma"/>
            <family val="2"/>
          </rPr>
          <t xml:space="preserve">Sumatoria de la programación en el cuatrienio
</t>
        </r>
      </text>
    </comment>
    <comment ref="J180" authorId="1">
      <text>
        <r>
          <rPr>
            <b/>
            <sz val="9"/>
            <color indexed="81"/>
            <rFont val="Tahoma"/>
            <family val="2"/>
          </rPr>
          <t>Sumatoria de la programación en el cuatrienio</t>
        </r>
      </text>
    </comment>
    <comment ref="J182" authorId="1">
      <text>
        <r>
          <rPr>
            <sz val="9"/>
            <color indexed="81"/>
            <rFont val="Tahoma"/>
            <family val="2"/>
          </rPr>
          <t xml:space="preserve">Sumatoria de la programación en el cuatrienio
</t>
        </r>
      </text>
    </comment>
    <comment ref="J183" authorId="1">
      <text>
        <r>
          <rPr>
            <sz val="9"/>
            <color indexed="81"/>
            <rFont val="Tahoma"/>
            <family val="2"/>
          </rPr>
          <t xml:space="preserve">Sumatoria de la programación en el cuatrienio
</t>
        </r>
      </text>
    </comment>
    <comment ref="J185" authorId="1">
      <text>
        <r>
          <rPr>
            <b/>
            <sz val="9"/>
            <color indexed="81"/>
            <rFont val="Tahoma"/>
            <family val="2"/>
          </rPr>
          <t>Sumatoria de la programación en el cuatrienio</t>
        </r>
      </text>
    </comment>
    <comment ref="J188" authorId="1">
      <text>
        <r>
          <rPr>
            <b/>
            <sz val="9"/>
            <color indexed="81"/>
            <rFont val="Tahoma"/>
            <family val="2"/>
          </rPr>
          <t>Sumatoria de la programación en el cuatrienio</t>
        </r>
      </text>
    </comment>
    <comment ref="J189" authorId="1">
      <text>
        <r>
          <rPr>
            <b/>
            <sz val="9"/>
            <color indexed="81"/>
            <rFont val="Tahoma"/>
            <family val="2"/>
          </rPr>
          <t>Sumatoria de la programación en el cuatrienio</t>
        </r>
      </text>
    </comment>
    <comment ref="J190" authorId="1">
      <text>
        <r>
          <rPr>
            <sz val="9"/>
            <color indexed="81"/>
            <rFont val="Tahoma"/>
            <family val="2"/>
          </rPr>
          <t xml:space="preserve">Sumatoria de la programación en el cuatrienio
</t>
        </r>
      </text>
    </comment>
    <comment ref="J192" authorId="1">
      <text>
        <r>
          <rPr>
            <sz val="9"/>
            <color indexed="81"/>
            <rFont val="Tahoma"/>
            <family val="2"/>
          </rPr>
          <t xml:space="preserve">Sumatoria de la programación en el cuatrienio
</t>
        </r>
      </text>
    </comment>
    <comment ref="J193" authorId="1">
      <text>
        <r>
          <rPr>
            <sz val="9"/>
            <color indexed="81"/>
            <rFont val="Tahoma"/>
            <family val="2"/>
          </rPr>
          <t xml:space="preserve">Sumatoria de la programación en el cuatrienio
</t>
        </r>
      </text>
    </comment>
    <comment ref="N194" authorId="1">
      <text>
        <r>
          <rPr>
            <b/>
            <sz val="9"/>
            <color indexed="81"/>
            <rFont val="Tahoma"/>
            <family val="2"/>
          </rPr>
          <t>No de nuevas ocupaciones controladas/No de nuevas ocupaciones informales x 100</t>
        </r>
      </text>
    </comment>
    <comment ref="J197" authorId="1">
      <text>
        <r>
          <rPr>
            <sz val="9"/>
            <color indexed="81"/>
            <rFont val="Tahoma"/>
            <family val="2"/>
          </rPr>
          <t xml:space="preserve">Sumatoria de la programación en el cuatrienio
</t>
        </r>
      </text>
    </comment>
    <comment ref="J198" authorId="1">
      <text>
        <r>
          <rPr>
            <sz val="9"/>
            <color indexed="81"/>
            <rFont val="Tahoma"/>
            <family val="2"/>
          </rPr>
          <t xml:space="preserve">Sumatoria de la programación en el cuatrienio
</t>
        </r>
      </text>
    </comment>
    <comment ref="J202" authorId="1">
      <text>
        <r>
          <rPr>
            <sz val="9"/>
            <color indexed="81"/>
            <rFont val="Tahoma"/>
            <family val="2"/>
          </rPr>
          <t xml:space="preserve">Sumatoria de la programación en el cuatrienio
</t>
        </r>
      </text>
    </comment>
    <comment ref="J206" authorId="1">
      <text>
        <r>
          <rPr>
            <b/>
            <sz val="9"/>
            <color indexed="81"/>
            <rFont val="Tahoma"/>
            <family val="2"/>
          </rPr>
          <t>Sumatoria de la programación en el cuatrienio</t>
        </r>
      </text>
    </comment>
    <comment ref="J207" authorId="1">
      <text>
        <r>
          <rPr>
            <b/>
            <sz val="9"/>
            <color indexed="81"/>
            <rFont val="Tahoma"/>
            <family val="2"/>
          </rPr>
          <t>Sumatoria de la programación en el cuatrienio</t>
        </r>
      </text>
    </comment>
    <comment ref="J212" authorId="1">
      <text>
        <r>
          <rPr>
            <sz val="9"/>
            <color indexed="81"/>
            <rFont val="Tahoma"/>
            <family val="2"/>
          </rPr>
          <t xml:space="preserve">Sumatoria de la programación en el cuatrienio
</t>
        </r>
      </text>
    </comment>
    <comment ref="J213" authorId="1">
      <text>
        <r>
          <rPr>
            <b/>
            <sz val="9"/>
            <color indexed="81"/>
            <rFont val="Tahoma"/>
            <family val="2"/>
          </rPr>
          <t>Sumatoria de la programación en el cuatrienio</t>
        </r>
      </text>
    </comment>
    <comment ref="J215" authorId="1">
      <text>
        <r>
          <rPr>
            <sz val="9"/>
            <color indexed="81"/>
            <rFont val="Tahoma"/>
            <family val="2"/>
          </rPr>
          <t xml:space="preserve">Sumatoria de la programación en el cuatrienio
</t>
        </r>
      </text>
    </comment>
    <comment ref="J216" authorId="1">
      <text>
        <r>
          <rPr>
            <b/>
            <sz val="9"/>
            <color indexed="81"/>
            <rFont val="Tahoma"/>
            <family val="2"/>
          </rPr>
          <t>Sumatoria de la programación en el cuatrienio</t>
        </r>
      </text>
    </comment>
    <comment ref="J217" authorId="1">
      <text>
        <r>
          <rPr>
            <sz val="9"/>
            <color indexed="81"/>
            <rFont val="Tahoma"/>
            <family val="2"/>
          </rPr>
          <t xml:space="preserve">Sumatoria de la programación en el cuatrienio
</t>
        </r>
      </text>
    </comment>
    <comment ref="J219" authorId="1">
      <text>
        <r>
          <rPr>
            <sz val="9"/>
            <color indexed="81"/>
            <rFont val="Tahoma"/>
            <family val="2"/>
          </rPr>
          <t xml:space="preserve">Sumatoria de la programación en el cuatrienio
</t>
        </r>
      </text>
    </comment>
    <comment ref="J220" authorId="1">
      <text>
        <r>
          <rPr>
            <sz val="9"/>
            <color indexed="81"/>
            <rFont val="Tahoma"/>
            <family val="2"/>
          </rPr>
          <t xml:space="preserve">Sumatoria de la programación en el cuatrienio
</t>
        </r>
      </text>
    </comment>
    <comment ref="J221" authorId="1">
      <text>
        <r>
          <rPr>
            <b/>
            <sz val="9"/>
            <color indexed="81"/>
            <rFont val="Tahoma"/>
            <family val="2"/>
          </rPr>
          <t>Sumatoria de la programación en el cuatrienio</t>
        </r>
      </text>
    </comment>
    <comment ref="J222" authorId="1">
      <text>
        <r>
          <rPr>
            <b/>
            <sz val="9"/>
            <color indexed="81"/>
            <rFont val="Tahoma"/>
            <family val="2"/>
          </rPr>
          <t>Sumatoria de la programación en el cuatrienio</t>
        </r>
      </text>
    </comment>
    <comment ref="J223" authorId="1">
      <text>
        <r>
          <rPr>
            <sz val="9"/>
            <color indexed="81"/>
            <rFont val="Tahoma"/>
            <family val="2"/>
          </rPr>
          <t xml:space="preserve">Sumatoria de la programación en el cuatrienio
</t>
        </r>
      </text>
    </comment>
    <comment ref="J225" authorId="1">
      <text>
        <r>
          <rPr>
            <b/>
            <sz val="9"/>
            <color indexed="81"/>
            <rFont val="Tahoma"/>
            <family val="2"/>
          </rPr>
          <t>Sumatoria de la programación en el cuatrienio</t>
        </r>
      </text>
    </comment>
    <comment ref="J227" authorId="1">
      <text>
        <r>
          <rPr>
            <b/>
            <sz val="9"/>
            <color indexed="81"/>
            <rFont val="Tahoma"/>
            <family val="2"/>
          </rPr>
          <t>Sumatoria de la programación en el cuatrienio</t>
        </r>
      </text>
    </comment>
    <comment ref="J230" authorId="1">
      <text>
        <r>
          <rPr>
            <b/>
            <sz val="9"/>
            <color indexed="81"/>
            <rFont val="Tahoma"/>
            <family val="2"/>
          </rPr>
          <t>Sumatoria de la programación en el cuatrienio</t>
        </r>
      </text>
    </comment>
    <comment ref="J231" authorId="1">
      <text>
        <r>
          <rPr>
            <b/>
            <sz val="9"/>
            <color indexed="81"/>
            <rFont val="Tahoma"/>
            <family val="2"/>
          </rPr>
          <t>Sumatoria de la programación en el cuatrienio</t>
        </r>
      </text>
    </comment>
    <comment ref="J232" authorId="1">
      <text>
        <r>
          <rPr>
            <sz val="9"/>
            <color indexed="81"/>
            <rFont val="Tahoma"/>
            <family val="2"/>
          </rPr>
          <t xml:space="preserve">Sumatoria de la programación en el cuatrienio
</t>
        </r>
      </text>
    </comment>
    <comment ref="J233" authorId="1">
      <text>
        <r>
          <rPr>
            <b/>
            <sz val="9"/>
            <color indexed="81"/>
            <rFont val="Tahoma"/>
            <family val="2"/>
          </rPr>
          <t>Sumatoria de la programación en el cuatrienio</t>
        </r>
      </text>
    </comment>
    <comment ref="J234" authorId="1">
      <text>
        <r>
          <rPr>
            <sz val="9"/>
            <color indexed="81"/>
            <rFont val="Tahoma"/>
            <family val="2"/>
          </rPr>
          <t xml:space="preserve">Sumatoria de la programación en el cuatrienio
</t>
        </r>
      </text>
    </comment>
    <comment ref="J238" authorId="1">
      <text>
        <r>
          <rPr>
            <b/>
            <sz val="9"/>
            <color indexed="81"/>
            <rFont val="Tahoma"/>
            <family val="2"/>
          </rPr>
          <t>Sumatoria de la programación en el cuatrienio</t>
        </r>
      </text>
    </comment>
    <comment ref="J240" authorId="1">
      <text>
        <r>
          <rPr>
            <sz val="9"/>
            <color indexed="81"/>
            <rFont val="Tahoma"/>
            <family val="2"/>
          </rPr>
          <t xml:space="preserve">Sumatoria de la programación en el cuatrienio
</t>
        </r>
      </text>
    </comment>
    <comment ref="J244" authorId="1">
      <text>
        <r>
          <rPr>
            <b/>
            <sz val="9"/>
            <color indexed="81"/>
            <rFont val="Tahoma"/>
            <family val="2"/>
          </rPr>
          <t>Sumatoria de la programación en el cuatrienio</t>
        </r>
      </text>
    </comment>
    <comment ref="J247" authorId="1">
      <text>
        <r>
          <rPr>
            <sz val="9"/>
            <color indexed="81"/>
            <rFont val="Tahoma"/>
            <family val="2"/>
          </rPr>
          <t xml:space="preserve">Sumatoria de la programación en el cuatrienio
</t>
        </r>
      </text>
    </comment>
    <comment ref="J248" authorId="1">
      <text>
        <r>
          <rPr>
            <b/>
            <sz val="9"/>
            <color indexed="81"/>
            <rFont val="Tahoma"/>
            <family val="2"/>
          </rPr>
          <t>Sumatoria de la programación en el cuatrienio</t>
        </r>
      </text>
    </comment>
    <comment ref="J251" authorId="1">
      <text>
        <r>
          <rPr>
            <b/>
            <sz val="9"/>
            <color indexed="81"/>
            <rFont val="Tahoma"/>
            <family val="2"/>
          </rPr>
          <t>Sumatoria de la programación en el cuatrienio</t>
        </r>
      </text>
    </comment>
    <comment ref="J252" authorId="1">
      <text>
        <r>
          <rPr>
            <b/>
            <sz val="9"/>
            <color indexed="81"/>
            <rFont val="Tahoma"/>
            <family val="2"/>
          </rPr>
          <t>Sumatoria de la programación en el cuatrienio</t>
        </r>
      </text>
    </comment>
    <comment ref="J255" authorId="1">
      <text>
        <r>
          <rPr>
            <sz val="9"/>
            <color indexed="81"/>
            <rFont val="Tahoma"/>
            <family val="2"/>
          </rPr>
          <t xml:space="preserve">Sumatoria de la programación en el cuatrienio
</t>
        </r>
      </text>
    </comment>
    <comment ref="J256" authorId="1">
      <text>
        <r>
          <rPr>
            <b/>
            <sz val="9"/>
            <color indexed="81"/>
            <rFont val="Tahoma"/>
            <family val="2"/>
          </rPr>
          <t>Sumatoria de la programación en el cuatrienio</t>
        </r>
      </text>
    </comment>
    <comment ref="J261" authorId="1">
      <text>
        <r>
          <rPr>
            <b/>
            <sz val="9"/>
            <color indexed="81"/>
            <rFont val="Tahoma"/>
            <family val="2"/>
          </rPr>
          <t>Sumatoria de la programación en el cuatrienio</t>
        </r>
      </text>
    </comment>
    <comment ref="J262" authorId="1">
      <text>
        <r>
          <rPr>
            <b/>
            <sz val="9"/>
            <color indexed="81"/>
            <rFont val="Tahoma"/>
            <family val="2"/>
          </rPr>
          <t>Sumatoria de la programación en el cuatrienio</t>
        </r>
      </text>
    </comment>
    <comment ref="J264" authorId="1">
      <text>
        <r>
          <rPr>
            <sz val="9"/>
            <color indexed="81"/>
            <rFont val="Tahoma"/>
            <family val="2"/>
          </rPr>
          <t xml:space="preserve">Sumatoria de la programación en el cuatrienio
</t>
        </r>
      </text>
    </comment>
    <comment ref="J265" authorId="1">
      <text>
        <r>
          <rPr>
            <b/>
            <sz val="9"/>
            <color indexed="81"/>
            <rFont val="Tahoma"/>
            <family val="2"/>
          </rPr>
          <t>Sumatoria de la programación en el cuatrienio</t>
        </r>
      </text>
    </comment>
    <comment ref="J270" authorId="1">
      <text>
        <r>
          <rPr>
            <b/>
            <sz val="9"/>
            <color indexed="81"/>
            <rFont val="Tahoma"/>
            <family val="2"/>
          </rPr>
          <t>Sumatoria de la programación en el cuatrienio</t>
        </r>
      </text>
    </comment>
    <comment ref="J271" authorId="1">
      <text>
        <r>
          <rPr>
            <b/>
            <sz val="9"/>
            <color indexed="81"/>
            <rFont val="Tahoma"/>
            <family val="2"/>
          </rPr>
          <t>Sumatoria de la programación en el cuatrienio</t>
        </r>
      </text>
    </comment>
    <comment ref="J272" authorId="1">
      <text>
        <r>
          <rPr>
            <sz val="9"/>
            <color indexed="81"/>
            <rFont val="Tahoma"/>
            <family val="2"/>
          </rPr>
          <t xml:space="preserve">Sumatoria de la programación en el cuatrienio
</t>
        </r>
      </text>
    </comment>
    <comment ref="J273" authorId="1">
      <text>
        <r>
          <rPr>
            <b/>
            <sz val="9"/>
            <color indexed="81"/>
            <rFont val="Tahoma"/>
            <family val="2"/>
          </rPr>
          <t>Sumatoria de la programación en el cuatrienio</t>
        </r>
      </text>
    </comment>
    <comment ref="J275" authorId="1">
      <text>
        <r>
          <rPr>
            <sz val="9"/>
            <color indexed="81"/>
            <rFont val="Tahoma"/>
            <family val="2"/>
          </rPr>
          <t xml:space="preserve">Sumatoria de la programación en el cuatrienio
</t>
        </r>
      </text>
    </comment>
    <comment ref="J279" authorId="1">
      <text>
        <r>
          <rPr>
            <sz val="9"/>
            <color indexed="81"/>
            <rFont val="Tahoma"/>
            <family val="2"/>
          </rPr>
          <t xml:space="preserve">Sumatoria de la programación en el cuatrienio
</t>
        </r>
      </text>
    </comment>
    <comment ref="J281" authorId="1">
      <text>
        <r>
          <rPr>
            <b/>
            <sz val="9"/>
            <color indexed="81"/>
            <rFont val="Tahoma"/>
            <family val="2"/>
          </rPr>
          <t>Sumatoria de la programación en el cuatrienio</t>
        </r>
      </text>
    </comment>
    <comment ref="J282" authorId="1">
      <text>
        <r>
          <rPr>
            <sz val="9"/>
            <color indexed="81"/>
            <rFont val="Tahoma"/>
            <family val="2"/>
          </rPr>
          <t xml:space="preserve">Sumatoria de la programación en el cuatrienio
</t>
        </r>
      </text>
    </comment>
    <comment ref="J283" authorId="1">
      <text>
        <r>
          <rPr>
            <sz val="9"/>
            <color indexed="81"/>
            <rFont val="Tahoma"/>
            <family val="2"/>
          </rPr>
          <t xml:space="preserve">Sumatoria de la programación en el cuatrienio
</t>
        </r>
      </text>
    </comment>
    <comment ref="J284" authorId="1">
      <text>
        <r>
          <rPr>
            <b/>
            <sz val="9"/>
            <color indexed="81"/>
            <rFont val="Tahoma"/>
            <family val="2"/>
          </rPr>
          <t>Sumatoria de la programación en el cuatrienio</t>
        </r>
      </text>
    </comment>
    <comment ref="J292" authorId="1">
      <text>
        <r>
          <rPr>
            <sz val="9"/>
            <color indexed="81"/>
            <rFont val="Tahoma"/>
            <family val="2"/>
          </rPr>
          <t xml:space="preserve">Sumatoria de la programación en el cuatrienio
</t>
        </r>
      </text>
    </comment>
    <comment ref="J293" authorId="1">
      <text>
        <r>
          <rPr>
            <b/>
            <sz val="9"/>
            <color indexed="81"/>
            <rFont val="Tahoma"/>
            <family val="2"/>
          </rPr>
          <t>Sumatoria de la programación en el cuatrienio</t>
        </r>
      </text>
    </comment>
    <comment ref="D305" authorId="0">
      <text>
        <r>
          <rPr>
            <sz val="9"/>
            <color indexed="81"/>
            <rFont val="宋体"/>
            <charset val="134"/>
          </rPr>
          <t>Meta 108 y 109 en plan de desarrollo hacen parte de una sola</t>
        </r>
      </text>
    </comment>
    <comment ref="E305" authorId="0">
      <text>
        <r>
          <rPr>
            <sz val="9"/>
            <color indexed="81"/>
            <rFont val="宋体"/>
            <charset val="134"/>
          </rPr>
          <t>Suma los ponderados de las metas 108 y 109</t>
        </r>
      </text>
    </comment>
    <comment ref="J307" authorId="1">
      <text>
        <r>
          <rPr>
            <b/>
            <sz val="9"/>
            <color indexed="81"/>
            <rFont val="Tahoma"/>
            <family val="2"/>
          </rPr>
          <t>Sumatoria de la programación en el cuatrienio</t>
        </r>
      </text>
    </comment>
    <comment ref="J313" authorId="1">
      <text>
        <r>
          <rPr>
            <sz val="9"/>
            <color indexed="81"/>
            <rFont val="Tahoma"/>
            <family val="2"/>
          </rPr>
          <t xml:space="preserve">Sumatoria de la programación en el cuatrienio
</t>
        </r>
      </text>
    </comment>
    <comment ref="J314" authorId="1">
      <text>
        <r>
          <rPr>
            <sz val="9"/>
            <color indexed="81"/>
            <rFont val="Tahoma"/>
            <family val="2"/>
          </rPr>
          <t xml:space="preserve">Sumatoria de la programación en el cuatrienio
</t>
        </r>
      </text>
    </comment>
    <comment ref="J318" authorId="1">
      <text>
        <r>
          <rPr>
            <b/>
            <sz val="9"/>
            <color indexed="81"/>
            <rFont val="Tahoma"/>
            <family val="2"/>
          </rPr>
          <t>Sumatoria de la programación en el cuatrienio</t>
        </r>
      </text>
    </comment>
    <comment ref="J319" authorId="1">
      <text>
        <r>
          <rPr>
            <sz val="9"/>
            <color indexed="81"/>
            <rFont val="Tahoma"/>
            <family val="2"/>
          </rPr>
          <t xml:space="preserve">Sumatoria de la programación en el cuatrienio
</t>
        </r>
      </text>
    </comment>
    <comment ref="J320" authorId="1">
      <text>
        <r>
          <rPr>
            <b/>
            <sz val="9"/>
            <color indexed="81"/>
            <rFont val="Tahoma"/>
            <family val="2"/>
          </rPr>
          <t>Sumatoria de la programación en el cuatrienio</t>
        </r>
      </text>
    </comment>
    <comment ref="J322" authorId="1">
      <text>
        <r>
          <rPr>
            <b/>
            <sz val="9"/>
            <color indexed="81"/>
            <rFont val="Tahoma"/>
            <family val="2"/>
          </rPr>
          <t>Sumatoria de la programación en el cuatrienio</t>
        </r>
      </text>
    </comment>
    <comment ref="J323" authorId="1">
      <text>
        <r>
          <rPr>
            <sz val="9"/>
            <color indexed="81"/>
            <rFont val="Tahoma"/>
            <family val="2"/>
          </rPr>
          <t xml:space="preserve">Sumatoria de la programación en el cuatrienio
</t>
        </r>
      </text>
    </comment>
    <comment ref="J334" authorId="1">
      <text>
        <r>
          <rPr>
            <sz val="9"/>
            <color indexed="81"/>
            <rFont val="Tahoma"/>
            <family val="2"/>
          </rPr>
          <t xml:space="preserve">Sumatoria de la programación en el cuatrienio
</t>
        </r>
      </text>
    </comment>
    <comment ref="J340" authorId="1">
      <text>
        <r>
          <rPr>
            <sz val="9"/>
            <color indexed="81"/>
            <rFont val="Tahoma"/>
            <family val="2"/>
          </rPr>
          <t xml:space="preserve">Sumatoria de la programación en el cuatrienio
</t>
        </r>
      </text>
    </comment>
    <comment ref="J343" authorId="1">
      <text>
        <r>
          <rPr>
            <sz val="9"/>
            <color indexed="81"/>
            <rFont val="Tahoma"/>
            <family val="2"/>
          </rPr>
          <t xml:space="preserve">Sumatoria de la programación en el cuatrienio
</t>
        </r>
      </text>
    </comment>
    <comment ref="J353" authorId="1">
      <text>
        <r>
          <rPr>
            <sz val="9"/>
            <color indexed="81"/>
            <rFont val="Tahoma"/>
            <family val="2"/>
          </rPr>
          <t xml:space="preserve">Sumatoria de la programación en el cuatrienio
</t>
        </r>
      </text>
    </comment>
    <comment ref="J358" authorId="1">
      <text>
        <r>
          <rPr>
            <sz val="9"/>
            <color indexed="81"/>
            <rFont val="Tahoma"/>
            <family val="2"/>
          </rPr>
          <t xml:space="preserve">Sumatoria de la programación en el cuatrienio
</t>
        </r>
      </text>
    </comment>
    <comment ref="J359" authorId="1">
      <text>
        <r>
          <rPr>
            <b/>
            <sz val="9"/>
            <color indexed="81"/>
            <rFont val="Tahoma"/>
            <family val="2"/>
          </rPr>
          <t>Sumatoria de la programación en el cuatrienio</t>
        </r>
      </text>
    </comment>
    <comment ref="J361" authorId="1">
      <text>
        <r>
          <rPr>
            <sz val="9"/>
            <color indexed="81"/>
            <rFont val="Tahoma"/>
            <family val="2"/>
          </rPr>
          <t xml:space="preserve">Sumatoria de la programación en el cuatrienio
</t>
        </r>
      </text>
    </comment>
    <comment ref="J368" authorId="1">
      <text>
        <r>
          <rPr>
            <b/>
            <sz val="9"/>
            <color indexed="81"/>
            <rFont val="Tahoma"/>
            <family val="2"/>
          </rPr>
          <t>Sumatoria de la programación en el cuatrienio</t>
        </r>
      </text>
    </comment>
    <comment ref="J375" authorId="1">
      <text>
        <r>
          <rPr>
            <sz val="9"/>
            <color indexed="81"/>
            <rFont val="Tahoma"/>
            <family val="2"/>
          </rPr>
          <t xml:space="preserve">Sumatoria de la programación en el cuatrienio
</t>
        </r>
      </text>
    </comment>
    <comment ref="J383" authorId="1">
      <text>
        <r>
          <rPr>
            <b/>
            <sz val="9"/>
            <color indexed="81"/>
            <rFont val="Tahoma"/>
            <family val="2"/>
          </rPr>
          <t>Sumatoria de la programación en el cuatrienio</t>
        </r>
      </text>
    </comment>
    <comment ref="J385" authorId="1">
      <text>
        <r>
          <rPr>
            <sz val="9"/>
            <color indexed="81"/>
            <rFont val="Tahoma"/>
            <family val="2"/>
          </rPr>
          <t xml:space="preserve">Sumatoria de la programación en el cuatrienio
</t>
        </r>
      </text>
    </comment>
    <comment ref="J386" authorId="1">
      <text>
        <r>
          <rPr>
            <sz val="9"/>
            <color indexed="81"/>
            <rFont val="Tahoma"/>
            <family val="2"/>
          </rPr>
          <t xml:space="preserve">Sumatoria de la programación en el cuatrienio
</t>
        </r>
      </text>
    </comment>
    <comment ref="J387" authorId="1">
      <text>
        <r>
          <rPr>
            <b/>
            <sz val="9"/>
            <color indexed="81"/>
            <rFont val="Tahoma"/>
            <family val="2"/>
          </rPr>
          <t>Sumatoria de la programación en el cuatrienio</t>
        </r>
      </text>
    </comment>
    <comment ref="J388" authorId="1">
      <text>
        <r>
          <rPr>
            <sz val="9"/>
            <color indexed="81"/>
            <rFont val="Tahoma"/>
            <family val="2"/>
          </rPr>
          <t xml:space="preserve">Sumatoria de la programación en el cuatrienio
</t>
        </r>
      </text>
    </comment>
    <comment ref="J391" authorId="1">
      <text>
        <r>
          <rPr>
            <sz val="9"/>
            <color indexed="81"/>
            <rFont val="Tahoma"/>
            <family val="2"/>
          </rPr>
          <t xml:space="preserve">Sumatoria de la programación en el cuatrienio
</t>
        </r>
      </text>
    </comment>
    <comment ref="J392" authorId="1">
      <text>
        <r>
          <rPr>
            <b/>
            <sz val="9"/>
            <color indexed="81"/>
            <rFont val="Tahoma"/>
            <family val="2"/>
          </rPr>
          <t>Sumatoria de la programación en el cuatrienio</t>
        </r>
      </text>
    </comment>
    <comment ref="J393" authorId="1">
      <text>
        <r>
          <rPr>
            <sz val="9"/>
            <color indexed="81"/>
            <rFont val="Tahoma"/>
            <family val="2"/>
          </rPr>
          <t xml:space="preserve">Sumatoria de la programación en el cuatrienio
</t>
        </r>
      </text>
    </comment>
    <comment ref="J394" authorId="1">
      <text>
        <r>
          <rPr>
            <sz val="9"/>
            <color indexed="81"/>
            <rFont val="Tahoma"/>
            <family val="2"/>
          </rPr>
          <t xml:space="preserve">Sumatoria de la programación en el cuatrienio
</t>
        </r>
      </text>
    </comment>
    <comment ref="J396" authorId="1">
      <text>
        <r>
          <rPr>
            <b/>
            <sz val="9"/>
            <color indexed="81"/>
            <rFont val="Tahoma"/>
            <family val="2"/>
          </rPr>
          <t>Sumatoria de la programación en el cuatrienio</t>
        </r>
      </text>
    </comment>
    <comment ref="J399" authorId="1">
      <text>
        <r>
          <rPr>
            <b/>
            <sz val="9"/>
            <color indexed="81"/>
            <rFont val="Tahoma"/>
            <family val="2"/>
          </rPr>
          <t>Sumatoria de la programación en el cuatrienio</t>
        </r>
      </text>
    </comment>
    <comment ref="J400" authorId="1">
      <text>
        <r>
          <rPr>
            <b/>
            <sz val="9"/>
            <color indexed="81"/>
            <rFont val="Tahoma"/>
            <family val="2"/>
          </rPr>
          <t>Sumatoria de la programación en el cuatrienio</t>
        </r>
      </text>
    </comment>
    <comment ref="J406" authorId="1">
      <text>
        <r>
          <rPr>
            <b/>
            <sz val="9"/>
            <color indexed="81"/>
            <rFont val="Tahoma"/>
            <family val="2"/>
          </rPr>
          <t>Sumatoria de la programación en el cuatrienio</t>
        </r>
      </text>
    </comment>
    <comment ref="J407" authorId="1">
      <text>
        <r>
          <rPr>
            <b/>
            <sz val="9"/>
            <color indexed="81"/>
            <rFont val="Tahoma"/>
            <family val="2"/>
          </rPr>
          <t>Sumatoria de la programación en el cuatrienio</t>
        </r>
      </text>
    </comment>
    <comment ref="J408" authorId="1">
      <text>
        <r>
          <rPr>
            <b/>
            <sz val="9"/>
            <color indexed="81"/>
            <rFont val="Tahoma"/>
            <family val="2"/>
          </rPr>
          <t>Sumatoria de la programación en el cuatrienio</t>
        </r>
      </text>
    </comment>
    <comment ref="J409" authorId="1">
      <text>
        <r>
          <rPr>
            <b/>
            <sz val="9"/>
            <color indexed="81"/>
            <rFont val="Tahoma"/>
            <family val="2"/>
          </rPr>
          <t>Sumatoria de la programación en el cuatrienio</t>
        </r>
      </text>
    </comment>
    <comment ref="J410" authorId="1">
      <text>
        <r>
          <rPr>
            <sz val="9"/>
            <color indexed="81"/>
            <rFont val="Tahoma"/>
            <family val="2"/>
          </rPr>
          <t xml:space="preserve">Sumatoria de la programación en el cuatrienio
</t>
        </r>
      </text>
    </comment>
    <comment ref="J411" authorId="1">
      <text>
        <r>
          <rPr>
            <sz val="9"/>
            <color indexed="81"/>
            <rFont val="Tahoma"/>
            <family val="2"/>
          </rPr>
          <t xml:space="preserve">Sumatoria de la programación en el cuatrienio
</t>
        </r>
      </text>
    </comment>
    <comment ref="J412" authorId="1">
      <text>
        <r>
          <rPr>
            <b/>
            <sz val="9"/>
            <color indexed="81"/>
            <rFont val="Tahoma"/>
            <family val="2"/>
          </rPr>
          <t>Sumatoria de la programación en el cuatrienio</t>
        </r>
      </text>
    </comment>
    <comment ref="J413" authorId="1">
      <text>
        <r>
          <rPr>
            <sz val="9"/>
            <color indexed="81"/>
            <rFont val="Tahoma"/>
            <family val="2"/>
          </rPr>
          <t xml:space="preserve">Sumatoria de la programación en el cuatrienio
</t>
        </r>
      </text>
    </comment>
    <comment ref="J415" authorId="1">
      <text>
        <r>
          <rPr>
            <b/>
            <sz val="9"/>
            <color indexed="81"/>
            <rFont val="Tahoma"/>
            <family val="2"/>
          </rPr>
          <t>Sumatoria de la programación en el cuatrienio</t>
        </r>
      </text>
    </comment>
    <comment ref="J416" authorId="1">
      <text>
        <r>
          <rPr>
            <sz val="9"/>
            <color indexed="81"/>
            <rFont val="Tahoma"/>
            <family val="2"/>
          </rPr>
          <t xml:space="preserve">Sumatoria de la programación en el cuatrienio
</t>
        </r>
      </text>
    </comment>
    <comment ref="J417" authorId="1">
      <text>
        <r>
          <rPr>
            <b/>
            <sz val="9"/>
            <color indexed="81"/>
            <rFont val="Tahoma"/>
            <family val="2"/>
          </rPr>
          <t>Sumatoria de la programación en el cuatrienio</t>
        </r>
      </text>
    </comment>
    <comment ref="J418" authorId="1">
      <text>
        <r>
          <rPr>
            <b/>
            <sz val="9"/>
            <color indexed="81"/>
            <rFont val="Tahoma"/>
            <family val="2"/>
          </rPr>
          <t>Sumatoria de la programación en el cuatrienio</t>
        </r>
      </text>
    </comment>
    <comment ref="J421" authorId="1">
      <text>
        <r>
          <rPr>
            <b/>
            <sz val="9"/>
            <color indexed="81"/>
            <rFont val="Tahoma"/>
            <family val="2"/>
          </rPr>
          <t>Sumatoria de la programación en el cuatrienio</t>
        </r>
      </text>
    </comment>
    <comment ref="J422" authorId="1">
      <text>
        <r>
          <rPr>
            <b/>
            <sz val="9"/>
            <color indexed="81"/>
            <rFont val="Tahoma"/>
            <family val="2"/>
          </rPr>
          <t>Sumatoria de la programación en el cuatrienio</t>
        </r>
      </text>
    </comment>
    <comment ref="J423" authorId="1">
      <text>
        <r>
          <rPr>
            <sz val="9"/>
            <color indexed="81"/>
            <rFont val="Tahoma"/>
            <family val="2"/>
          </rPr>
          <t xml:space="preserve">Sumatoria de la programación en el cuatrienio
</t>
        </r>
      </text>
    </comment>
    <comment ref="J424" authorId="1">
      <text>
        <r>
          <rPr>
            <sz val="9"/>
            <color indexed="81"/>
            <rFont val="Tahoma"/>
            <family val="2"/>
          </rPr>
          <t xml:space="preserve">Sumatoria de la programación en el cuatrienio
</t>
        </r>
      </text>
    </comment>
    <comment ref="J425" authorId="1">
      <text>
        <r>
          <rPr>
            <b/>
            <sz val="9"/>
            <color indexed="81"/>
            <rFont val="Tahoma"/>
            <family val="2"/>
          </rPr>
          <t>Sumatoria de la programación en el cuatrienio</t>
        </r>
      </text>
    </comment>
    <comment ref="J433" authorId="1">
      <text>
        <r>
          <rPr>
            <b/>
            <sz val="9"/>
            <color indexed="81"/>
            <rFont val="Tahoma"/>
            <family val="2"/>
          </rPr>
          <t>Sumatoria de la programación en el cuatrienio</t>
        </r>
      </text>
    </comment>
    <comment ref="J435" authorId="1">
      <text>
        <r>
          <rPr>
            <b/>
            <sz val="9"/>
            <color indexed="81"/>
            <rFont val="Tahoma"/>
            <family val="2"/>
          </rPr>
          <t>Sumatoria de la programación en el cuatrienio</t>
        </r>
      </text>
    </comment>
    <comment ref="J438" authorId="1">
      <text>
        <r>
          <rPr>
            <b/>
            <sz val="9"/>
            <color indexed="81"/>
            <rFont val="Tahoma"/>
            <family val="2"/>
          </rPr>
          <t>Sumatoria de la programación en el cuatrienio</t>
        </r>
      </text>
    </comment>
    <comment ref="J439" authorId="1">
      <text>
        <r>
          <rPr>
            <sz val="9"/>
            <color indexed="81"/>
            <rFont val="Tahoma"/>
            <family val="2"/>
          </rPr>
          <t xml:space="preserve">Sumatoria de la programación en el cuatrienio
</t>
        </r>
      </text>
    </comment>
    <comment ref="J442" authorId="1">
      <text>
        <r>
          <rPr>
            <b/>
            <sz val="9"/>
            <color indexed="81"/>
            <rFont val="Tahoma"/>
            <family val="2"/>
          </rPr>
          <t>Sumatoria de la programación en el cuatrienio</t>
        </r>
      </text>
    </comment>
    <comment ref="J444" authorId="1">
      <text>
        <r>
          <rPr>
            <b/>
            <sz val="9"/>
            <color indexed="81"/>
            <rFont val="Tahoma"/>
            <family val="2"/>
          </rPr>
          <t>Sumatoria de la programación en el cuatrienio</t>
        </r>
      </text>
    </comment>
    <comment ref="J445" authorId="1">
      <text>
        <r>
          <rPr>
            <b/>
            <sz val="9"/>
            <color indexed="81"/>
            <rFont val="Tahoma"/>
            <family val="2"/>
          </rPr>
          <t>Sumatoria de la programación en el cuatrienio</t>
        </r>
      </text>
    </comment>
    <comment ref="I446" authorId="1">
      <text>
        <r>
          <rPr>
            <b/>
            <sz val="9"/>
            <color indexed="81"/>
            <rFont val="Tahoma"/>
            <family val="2"/>
          </rPr>
          <t>Por error metodológico de la Secretaría de Medio Ambiente, se realizó una transcripción incorrecta.  Se regresa entonces a la descripción original</t>
        </r>
      </text>
    </comment>
    <comment ref="J449" authorId="1">
      <text>
        <r>
          <rPr>
            <sz val="9"/>
            <color indexed="81"/>
            <rFont val="Tahoma"/>
            <family val="2"/>
          </rPr>
          <t xml:space="preserve">Sumatoria de la programación en el cuatrienio
</t>
        </r>
      </text>
    </comment>
    <comment ref="J450" authorId="1">
      <text>
        <r>
          <rPr>
            <sz val="9"/>
            <color indexed="81"/>
            <rFont val="Tahoma"/>
            <family val="2"/>
          </rPr>
          <t xml:space="preserve">Sumatoria de la programación en el cuatrienio
</t>
        </r>
      </text>
    </comment>
    <comment ref="J451" authorId="1">
      <text>
        <r>
          <rPr>
            <b/>
            <sz val="9"/>
            <color indexed="81"/>
            <rFont val="Tahoma"/>
            <family val="2"/>
          </rPr>
          <t>Sumatoria de la programación en el cuatrienio</t>
        </r>
      </text>
    </comment>
    <comment ref="J453" authorId="1">
      <text>
        <r>
          <rPr>
            <sz val="9"/>
            <color indexed="81"/>
            <rFont val="Tahoma"/>
            <family val="2"/>
          </rPr>
          <t xml:space="preserve">Sumatoria de la programación en el cuatrienio
</t>
        </r>
      </text>
    </comment>
    <comment ref="J454" authorId="1">
      <text>
        <r>
          <rPr>
            <b/>
            <sz val="9"/>
            <color indexed="81"/>
            <rFont val="Tahoma"/>
            <family val="2"/>
          </rPr>
          <t>Sumatoria de la programación en el cuatrienio</t>
        </r>
      </text>
    </comment>
    <comment ref="J456" authorId="1">
      <text>
        <r>
          <rPr>
            <sz val="9"/>
            <color indexed="81"/>
            <rFont val="Tahoma"/>
            <family val="2"/>
          </rPr>
          <t xml:space="preserve">Sumatoria de la programación en el cuatrienio
</t>
        </r>
      </text>
    </comment>
    <comment ref="J457" authorId="1">
      <text>
        <r>
          <rPr>
            <sz val="9"/>
            <color indexed="81"/>
            <rFont val="Tahoma"/>
            <family val="2"/>
          </rPr>
          <t xml:space="preserve">Sumatoria de la programación en el cuatrienio
</t>
        </r>
      </text>
    </comment>
    <comment ref="J458" authorId="1">
      <text>
        <r>
          <rPr>
            <sz val="9"/>
            <color indexed="81"/>
            <rFont val="Tahoma"/>
            <family val="2"/>
          </rPr>
          <t xml:space="preserve">Sumatoria de la programación en el cuatrienio
</t>
        </r>
      </text>
    </comment>
    <comment ref="J459" authorId="1">
      <text>
        <r>
          <rPr>
            <sz val="9"/>
            <color indexed="81"/>
            <rFont val="Tahoma"/>
            <family val="2"/>
          </rPr>
          <t xml:space="preserve">Sumatoria de la programación en el cuatrienio
</t>
        </r>
      </text>
    </comment>
    <comment ref="J460" authorId="1">
      <text>
        <r>
          <rPr>
            <sz val="9"/>
            <color indexed="81"/>
            <rFont val="Tahoma"/>
            <family val="2"/>
          </rPr>
          <t xml:space="preserve">Sumatoria de la programación en el cuatrienio
</t>
        </r>
      </text>
    </comment>
    <comment ref="J461" authorId="1">
      <text>
        <r>
          <rPr>
            <sz val="9"/>
            <color indexed="81"/>
            <rFont val="Tahoma"/>
            <family val="2"/>
          </rPr>
          <t xml:space="preserve">Sumatoria de la programación en el cuatrienio
</t>
        </r>
      </text>
    </comment>
    <comment ref="J462" authorId="1">
      <text>
        <r>
          <rPr>
            <sz val="9"/>
            <color indexed="81"/>
            <rFont val="Tahoma"/>
            <family val="2"/>
          </rPr>
          <t xml:space="preserve">Sumatoria de la programación en el cuatrienio
</t>
        </r>
      </text>
    </comment>
    <comment ref="J463" authorId="1">
      <text>
        <r>
          <rPr>
            <b/>
            <sz val="9"/>
            <color indexed="81"/>
            <rFont val="Tahoma"/>
            <family val="2"/>
          </rPr>
          <t>Sumatoria de la programación en el cuatrienio</t>
        </r>
      </text>
    </comment>
    <comment ref="J464" authorId="1">
      <text>
        <r>
          <rPr>
            <b/>
            <sz val="9"/>
            <color indexed="81"/>
            <rFont val="Tahoma"/>
            <family val="2"/>
          </rPr>
          <t>Sumatoria de la programación en el cuatrienio</t>
        </r>
      </text>
    </comment>
    <comment ref="J467" authorId="1">
      <text>
        <r>
          <rPr>
            <b/>
            <sz val="9"/>
            <color indexed="81"/>
            <rFont val="Tahoma"/>
            <family val="2"/>
          </rPr>
          <t>Sumatoria de la programación en el cuatrienio</t>
        </r>
      </text>
    </comment>
    <comment ref="J468" authorId="1">
      <text>
        <r>
          <rPr>
            <sz val="9"/>
            <color indexed="81"/>
            <rFont val="Tahoma"/>
            <family val="2"/>
          </rPr>
          <t xml:space="preserve">Sumatoria de la programación en el cuatrienio
</t>
        </r>
      </text>
    </comment>
    <comment ref="J469" authorId="1">
      <text>
        <r>
          <rPr>
            <sz val="9"/>
            <color indexed="81"/>
            <rFont val="Tahoma"/>
            <family val="2"/>
          </rPr>
          <t xml:space="preserve">Sumatoria de la programación en el cuatrienio
</t>
        </r>
      </text>
    </comment>
    <comment ref="J472" authorId="1">
      <text>
        <r>
          <rPr>
            <sz val="9"/>
            <color indexed="81"/>
            <rFont val="Tahoma"/>
            <family val="2"/>
          </rPr>
          <t xml:space="preserve">Sumatoria de la programación en el cuatrienio
</t>
        </r>
      </text>
    </comment>
    <comment ref="J473" authorId="1">
      <text>
        <r>
          <rPr>
            <sz val="9"/>
            <color indexed="81"/>
            <rFont val="Tahoma"/>
            <family val="2"/>
          </rPr>
          <t xml:space="preserve">Sumatoria de la programación en el cuatrienio
</t>
        </r>
      </text>
    </comment>
    <comment ref="J476" authorId="1">
      <text>
        <r>
          <rPr>
            <b/>
            <sz val="9"/>
            <color indexed="81"/>
            <rFont val="Tahoma"/>
            <family val="2"/>
          </rPr>
          <t>Sumatoria de la programación en el cuatrienio</t>
        </r>
      </text>
    </comment>
  </commentList>
</comments>
</file>

<file path=xl/sharedStrings.xml><?xml version="1.0" encoding="utf-8"?>
<sst xmlns="http://schemas.openxmlformats.org/spreadsheetml/2006/main" count="6204" uniqueCount="2398">
  <si>
    <t>PLAN DE DESARROLLO MANIZALES MÁS OPORTUNIDADES</t>
  </si>
  <si>
    <t>PLAN INDICATIVO 2016-2019</t>
  </si>
  <si>
    <t>Aprobado según Acta de Consejo de Gobierno No. 083 del 18 de agosto de 2016</t>
  </si>
  <si>
    <t>COD PRO</t>
  </si>
  <si>
    <t>PON PROG</t>
  </si>
  <si>
    <t>PROGRAMA</t>
  </si>
  <si>
    <t>COD META RES</t>
  </si>
  <si>
    <t>Tipo Meta</t>
  </si>
  <si>
    <t>RESPONSABLE</t>
  </si>
  <si>
    <t>NOMBRE DEL INDICADOR</t>
  </si>
  <si>
    <t>NOMBRE DEL INDICADOR (PI)</t>
  </si>
  <si>
    <t>1.1. EJE ESTRATÉGICO: EDUCACIÓN PARA MÁS OPORTUNIDADES</t>
  </si>
  <si>
    <t>001</t>
  </si>
  <si>
    <t>Incremento</t>
  </si>
  <si>
    <t>Secretaría de Educación</t>
  </si>
  <si>
    <t>Reducción</t>
  </si>
  <si>
    <t>003</t>
  </si>
  <si>
    <t>004</t>
  </si>
  <si>
    <t>005</t>
  </si>
  <si>
    <t>006</t>
  </si>
  <si>
    <t>007</t>
  </si>
  <si>
    <t>008</t>
  </si>
  <si>
    <t>009</t>
  </si>
  <si>
    <t>1.2. EJE ESTRATÉGICO: VIDA SALUDABLE PARA EL DESARROLLO HUMANO</t>
  </si>
  <si>
    <t>010</t>
  </si>
  <si>
    <t>Secretaría de Salud</t>
  </si>
  <si>
    <t>011</t>
  </si>
  <si>
    <t>012</t>
  </si>
  <si>
    <t>013</t>
  </si>
  <si>
    <t>014</t>
  </si>
  <si>
    <t>015</t>
  </si>
  <si>
    <t>016</t>
  </si>
  <si>
    <t>017</t>
  </si>
  <si>
    <t>018</t>
  </si>
  <si>
    <t>019</t>
  </si>
  <si>
    <t>ND</t>
  </si>
  <si>
    <t>020</t>
  </si>
  <si>
    <t>2015: 100%</t>
  </si>
  <si>
    <t>021</t>
  </si>
  <si>
    <t>022</t>
  </si>
  <si>
    <t>023</t>
  </si>
  <si>
    <t>024</t>
  </si>
  <si>
    <t>025</t>
  </si>
  <si>
    <t>026</t>
  </si>
  <si>
    <t>027</t>
  </si>
  <si>
    <t>028</t>
  </si>
  <si>
    <t>029</t>
  </si>
  <si>
    <t>030</t>
  </si>
  <si>
    <t>031</t>
  </si>
  <si>
    <t>032</t>
  </si>
  <si>
    <t>033</t>
  </si>
  <si>
    <t>034</t>
  </si>
  <si>
    <t>035</t>
  </si>
  <si>
    <t>036</t>
  </si>
  <si>
    <t>037</t>
  </si>
  <si>
    <t>038</t>
  </si>
  <si>
    <t>039</t>
  </si>
  <si>
    <t>040</t>
  </si>
  <si>
    <t>No existe</t>
  </si>
  <si>
    <t>042</t>
  </si>
  <si>
    <t>043</t>
  </si>
  <si>
    <t>1.3. EJE ESTRATÉGICO: ENFOQUE DIFERENCIAL PARA POBLACIÓN MÁS RESILIENTE</t>
  </si>
  <si>
    <t>044</t>
  </si>
  <si>
    <t>Secretaría de Desarrollo Social</t>
  </si>
  <si>
    <t>045</t>
  </si>
  <si>
    <t>Secretaría de Gobierno</t>
  </si>
  <si>
    <t>046</t>
  </si>
  <si>
    <t>Secretaría de la Mujer y Equidad de Género</t>
  </si>
  <si>
    <t>047</t>
  </si>
  <si>
    <t>048</t>
  </si>
  <si>
    <t>Plan de acción ejecutado</t>
  </si>
  <si>
    <t>049</t>
  </si>
  <si>
    <t>Plan de acción formulado</t>
  </si>
  <si>
    <t>052</t>
  </si>
  <si>
    <t>053</t>
  </si>
  <si>
    <t>1.4. EJE ESTRATÉGICO: RECREACIÓN Y DEPORTE PARA UNA VIDA SALUDABLE</t>
  </si>
  <si>
    <t>054</t>
  </si>
  <si>
    <t>055</t>
  </si>
  <si>
    <t>1.5. EJE ESTRATÉGICO: CULTURA PARA LA IDENTIDAD, LA DIVERSIDAD Y LA SANA CONVIVENCIA</t>
  </si>
  <si>
    <t>056</t>
  </si>
  <si>
    <t>Secretaría de Planeación</t>
  </si>
  <si>
    <t>057</t>
  </si>
  <si>
    <t>----</t>
  </si>
  <si>
    <t>058</t>
  </si>
  <si>
    <t>Instituto de Cultura y Turísmo</t>
  </si>
  <si>
    <t>059</t>
  </si>
  <si>
    <t>060</t>
  </si>
  <si>
    <t>061</t>
  </si>
  <si>
    <t>062</t>
  </si>
  <si>
    <t>063</t>
  </si>
  <si>
    <t>2.1. EJE ESTRATÉGICO: ECOSISTEMAS ESTRATÉGICOS COMO MEDIOS DE VIDA</t>
  </si>
  <si>
    <t>064</t>
  </si>
  <si>
    <t>Secretaría de Medio Ambiente</t>
  </si>
  <si>
    <t>065</t>
  </si>
  <si>
    <t>066</t>
  </si>
  <si>
    <t>067</t>
  </si>
  <si>
    <t>Incremento
(Acumulado)</t>
  </si>
  <si>
    <t>068</t>
  </si>
  <si>
    <t>069</t>
  </si>
  <si>
    <t>2.2. EJE ESTRATÉGICO: ESPACIO PÚBLICO PARA UNA CIUDAD AMABLE</t>
  </si>
  <si>
    <t>070</t>
  </si>
  <si>
    <t>071</t>
  </si>
  <si>
    <t>2.3. EJE ESTRATÉGICO: PROTECCIÓN A LOS ANIMALES COMO SERES SINTIENTES</t>
  </si>
  <si>
    <t>072</t>
  </si>
  <si>
    <t>2.4. EJE ESTRATÉGICO: MANIZALES, LABORATORIO NATURAL DE EXCELENCIA Y A LA VANGUARDIA EN GESTIÓN DEL RIESGO DE DESASTRES</t>
  </si>
  <si>
    <t>073</t>
  </si>
  <si>
    <t>Unidad de Gestión del Riesgo</t>
  </si>
  <si>
    <t>074</t>
  </si>
  <si>
    <t>075</t>
  </si>
  <si>
    <t>076</t>
  </si>
  <si>
    <t>077</t>
  </si>
  <si>
    <t>078</t>
  </si>
  <si>
    <t>079</t>
  </si>
  <si>
    <t>080</t>
  </si>
  <si>
    <t>081</t>
  </si>
  <si>
    <t>082</t>
  </si>
  <si>
    <t>Aguas de Manizales</t>
  </si>
  <si>
    <t>083</t>
  </si>
  <si>
    <t>084</t>
  </si>
  <si>
    <t>085</t>
  </si>
  <si>
    <t>086</t>
  </si>
  <si>
    <t>087</t>
  </si>
  <si>
    <t>088</t>
  </si>
  <si>
    <t>089</t>
  </si>
  <si>
    <t>090</t>
  </si>
  <si>
    <t>091</t>
  </si>
  <si>
    <t>2.5. EJE ESTRATÉGICO: EL CAMBIO CLIMÁTICO, UN RETO DEL DESARROLLO Y UNA OPORTUNIDAD PARA REPENSAR NUESTROS ESTILOS DE VIDA</t>
  </si>
  <si>
    <t>092</t>
  </si>
  <si>
    <t>3.1. EJE ESTRATÉGICO: DESARROLLO RURAL PERTINENETE E INCLUYENTE</t>
  </si>
  <si>
    <t>093</t>
  </si>
  <si>
    <t>Unidad de Desarrollo Rural</t>
  </si>
  <si>
    <t>094</t>
  </si>
  <si>
    <t>095</t>
  </si>
  <si>
    <t>096</t>
  </si>
  <si>
    <t>097</t>
  </si>
  <si>
    <t>Secretaría de TIC y Competitividad</t>
  </si>
  <si>
    <t>098</t>
  </si>
  <si>
    <t>3.2. EJE ESTRATÉGICO: TURISMO SOSTENIBLE COMO ALTERNATIVA DE DESARROLLO</t>
  </si>
  <si>
    <t>099</t>
  </si>
  <si>
    <t>Número de actividades realizadas</t>
  </si>
  <si>
    <t>3.3. EJE ESTRATÉGICO: IMPULSO A LA PRODUCTIVIDAD Y COMPETITIVIDAD PARA UN CRECIMIENTO ECONÓMICO SOSTENIBLE</t>
  </si>
  <si>
    <t>3.4. EJE ESTRATÉGICO: CIENCIA Y TECNOLOGÍA PARA EL DESARROLLO INTEGRAL SOSTENIBLE</t>
  </si>
  <si>
    <t>No Existe</t>
  </si>
  <si>
    <t>Secretaría de Hacienda</t>
  </si>
  <si>
    <t>4.1. EJE ESTRATÉGICO: GESTIÓN Y FORTALECIMIENTO INSTITUCIONAL PARA AUMENTAR LA GOBERNABILIDAD</t>
  </si>
  <si>
    <t>Secretaría General</t>
  </si>
  <si>
    <t>Secretaría de Servicios Administrativos</t>
  </si>
  <si>
    <t>Secretaría Jurídica</t>
  </si>
  <si>
    <t>Pago del 100% de las mesadas pensionales</t>
  </si>
  <si>
    <t>4.2. EJE ESTRATÉGICO: JUSTICIA, SEGURIDAD Y CONVIVENCIA CIUDADANA COMO DETERMINANTES DE LA CONFIANZA</t>
  </si>
  <si>
    <t>Existencia del Plan de Seguridad y Convivencia Ciudadana PICS 2012 - 2015 - Sin dato de evaluación de ejecución</t>
  </si>
  <si>
    <t>4.3. EJE ESTRATÉGICO: CONSTRUCCIÓN DE PAZ: MANIZALES COMPROMETIDA CON EL POSCONFLICTO</t>
  </si>
  <si>
    <t xml:space="preserve">No existe </t>
  </si>
  <si>
    <t>4.4. EJE ESTRATÉGICO: GOBIERNO SOCIAL CON INCLUSIÓN COMUNITARIA</t>
  </si>
  <si>
    <t>4.5. EJE ESTRATÉGICO: IDENTIDAD TERRITORIAL QUE RESIGNIFICA AL MUNICIPIO DE MANIZALES Y LO POSICIONA EN EL CONTEXTO NACIONAL E INTERNACIONAL</t>
  </si>
  <si>
    <t>5.1. EJE ESTRATÉGICO: PLANIFICACIÓN TERRITORIAL QUE NOS ACERQUE AL MUNICIPIO DESEADO</t>
  </si>
  <si>
    <t>Metodología construida</t>
  </si>
  <si>
    <t>5.2. EJE ESTRATÉGICO: INFRAESTRUCTURA VIAL, TRÁNSITO Y TRANSPORTE, SEGURO, EFECTIVO Y SOSTENIBLE</t>
  </si>
  <si>
    <t>Secretaría de Tránsito y Transporte</t>
  </si>
  <si>
    <t>Secretaría de Obras Públicas</t>
  </si>
  <si>
    <t>5.3. EJE ESTRATÉGICO: SERVICIOS PÚBLICOS PARA LAS COMUNIDADES Y LA PRODUCTIVIDAD</t>
  </si>
  <si>
    <t>Invama</t>
  </si>
  <si>
    <t>Cobertura de agua potable en la zona rural</t>
  </si>
  <si>
    <t>5.4. EJE ESTRATÉGICO: VIVIENDA SEGURA, DIGNA Y SOSTENIBLE</t>
  </si>
  <si>
    <t>Caja de la Vivienda Popular</t>
  </si>
  <si>
    <t>5.5. EJE ESTRATÉGICO: RENOVACIÓN URBANA COMUNA SAN JOSÉ UNA URGENCIA QUE ATENDER PARA EL DESARROLLO ENDÓGENO DE LA CIUDAD</t>
  </si>
  <si>
    <t>Empresa de Renovación Urbana</t>
  </si>
  <si>
    <t>Infimanizales</t>
  </si>
  <si>
    <t>5.6. EJE ESTRATÉGICO: ASOCIATIVIDAD TERRITORIAL COMO UNA ESTRATEGIA EN LA QUE TODOS GANAMOS</t>
  </si>
  <si>
    <t>ELABORADO POR: GRUPO DE INFORMACIÓN Y ESTADÍSTICA DE LA SECRETARÍA DE PLANEACIÓN, CONJUNTAMENTE CON LOS DELEGADOS DE LAS DIFERENTES SECRETARÍAS Y ENTIDADES DESCENTRALIZADAS</t>
  </si>
  <si>
    <t>METAS DE PRODUCTO</t>
  </si>
  <si>
    <t>COD PROG</t>
  </si>
  <si>
    <t>PON MET RES</t>
  </si>
  <si>
    <t>COD META PRO</t>
  </si>
  <si>
    <t>PON MET PRO</t>
  </si>
  <si>
    <t>METAS DE PRODUCTO CUATRIENIO
2016-2019</t>
  </si>
  <si>
    <t>METAS DE PRODUCTO CUATRIENIO
2016-2020 (PI)</t>
  </si>
  <si>
    <t>V/R META
CUATRIENAL</t>
  </si>
  <si>
    <t>INDICADOR DE PRODUCTO</t>
  </si>
  <si>
    <t>COD INDIC PRO</t>
  </si>
  <si>
    <t>PROCESO DEL SGI</t>
  </si>
  <si>
    <t>Linea Base
(Año:Valor)
Plan Dllo</t>
  </si>
  <si>
    <t>Linea Base
(PI)</t>
  </si>
  <si>
    <t>PROGRAMACIÓN META</t>
  </si>
  <si>
    <t>100% de instituciones educativas oficiales con asistencia técnica</t>
  </si>
  <si>
    <t>Incremento
(Flujo)</t>
  </si>
  <si>
    <t>EDU001</t>
  </si>
  <si>
    <t>Porcentaje de instituciones educativas oficiales con asistencia técnica</t>
  </si>
  <si>
    <t>Gestión de Cobertura Educativa</t>
  </si>
  <si>
    <t>2015: 80% de las IE oficiales con asistencia técnica</t>
  </si>
  <si>
    <t>002</t>
  </si>
  <si>
    <t>50% de instituciones educativas dotadas con material didáctico para grado transición</t>
  </si>
  <si>
    <t>EDU002</t>
  </si>
  <si>
    <t>Porcentaje de instituciones educativas dotadas material didactico</t>
  </si>
  <si>
    <t>Porcentaje de Aulas dotadas con material didáctico para grado transición</t>
  </si>
  <si>
    <t>10% de instituciones educativas dotadas con material didáctico para grado transición</t>
  </si>
  <si>
    <t>100% de los docentes de transición cualificados en el fortalecimiento de atención integral de la primera infancia</t>
  </si>
  <si>
    <t>EDU003</t>
  </si>
  <si>
    <t>Porcentaje de docentes de transición cualificados en el fortalecimien-to de atención integral a la primera infancia</t>
  </si>
  <si>
    <t>Porcentaje de docentes de transición cualificados en el fortalecimiento de atención integral a la primera infancia</t>
  </si>
  <si>
    <t>2015: 80%
(80 docentes de 102)</t>
  </si>
  <si>
    <t>4 alianzas sostenidas y fortalecidas para implementar estrategias para la presentación de pruebas externas (FUNLUKER, UNAL, Comité de cafeteros, PTA)</t>
  </si>
  <si>
    <t>Mantenimiento
(Stock)</t>
  </si>
  <si>
    <t>EDU004</t>
  </si>
  <si>
    <t>Número de alianzas</t>
  </si>
  <si>
    <t>Alianzas sostenidas y fortalecidas  para implementar estrategias para la presentación de pruebas externas (FUNLUKER, UNAL, Comité de cafeteros, PTA)</t>
  </si>
  <si>
    <t>Gestión de Calidad del Servicio Educativo</t>
  </si>
  <si>
    <t>4 alianzas</t>
  </si>
  <si>
    <t>30% de estudiantes en jornada única con respecto al total de la matricula al cuatrienio (decreto 501)</t>
  </si>
  <si>
    <t>30% de estudiantes en jornada única con respecto al total de la matricula (decreto 501)</t>
  </si>
  <si>
    <t>EDU005</t>
  </si>
  <si>
    <t>Porcentaje de estudiantes en jornada única</t>
  </si>
  <si>
    <t>28% de estudiantes en jornada única con respecto al total de la matricula</t>
  </si>
  <si>
    <t>Garantizar a 6000 estudiantes de grado 10° y 11° de estratos socioeconómicos 1, 2 y 3 la preparación de pruebas saber 11 a través del  preicfes gratuito</t>
  </si>
  <si>
    <t>Garantizar a 6.000 estudiantes de grado 10° y 11° de estratos socioeconómicos 1, 2 y 3 la preparación de pruebas saber 11 a través del  preicfes gratuito</t>
  </si>
  <si>
    <t>EDU006</t>
  </si>
  <si>
    <t>Número de estudiantes en preicfes gratuito</t>
  </si>
  <si>
    <t>Número de estudiantes de grado 10° y 11° de estratos socioeconómicos 1, 2 y 3 en preicfes gratuito</t>
  </si>
  <si>
    <t>1.100 estudiantes preparados en 2015 en pruebas saber 11</t>
  </si>
  <si>
    <t>53 IE implementan planes de lectura y escritura</t>
  </si>
  <si>
    <t>EDU007</t>
  </si>
  <si>
    <t>Porcentaje de IE con Planes de lectura y escritura</t>
  </si>
  <si>
    <t>Número de IE oficiales con Planes de lectura y escritura</t>
  </si>
  <si>
    <t>22 IE con planes de lectura y escritura</t>
  </si>
  <si>
    <t>4 alianzas sostenidas y fortalecidas para implementar estrategias para la presentación de pruebas externas Fundación Luker, Comité de Cafeteros, UNAL,           PTA – MEN</t>
  </si>
  <si>
    <t>EDU008</t>
  </si>
  <si>
    <t xml:space="preserve">Número de alianzas  </t>
  </si>
  <si>
    <t>Número de alianzas sostenidas y fortalecidas para implementar  estrategias para la presentación de pruebas externas (FUNLUKER, UNAL, Comité de cafeteros, PTA)</t>
  </si>
  <si>
    <t>4 nuevas instituciones educativas adicionales implementan el modelo pedagógico escuela activa urbana</t>
  </si>
  <si>
    <t>EDU009</t>
  </si>
  <si>
    <t>Numero de IE que implementan modelos de pedagogías activas</t>
  </si>
  <si>
    <t>Número de IE oficiales que implementan modelos de pedagogías activas</t>
  </si>
  <si>
    <t>17 IE con modelo pedagógico Escuela Activa Urbana</t>
  </si>
  <si>
    <t>Mantener en 3 puntos por encima del promedio nacional el resultado de pruebas saber 11 en ingles</t>
  </si>
  <si>
    <t>Incrementar en 3 puntos el promedio municipal de resultado de pruebas saber 11 en inglés</t>
  </si>
  <si>
    <t>EDU010</t>
  </si>
  <si>
    <t>Porcentaje del promedio de la entidad territorial sobre el porcentaje del promedio nacional de IE oficiales de la ciudad</t>
  </si>
  <si>
    <t>Resultado en pruebas saber 11 inglés Manizales</t>
  </si>
  <si>
    <t>2015: Manizales obtuvo 53.7 sobre el promedio nacional de 51.3</t>
  </si>
  <si>
    <t>21% instituciones cualificadas en el programa todos aprender que corresponden a 11 instituciones más</t>
  </si>
  <si>
    <t>EDU011</t>
  </si>
  <si>
    <t>Porcentaje de instituciones cualificadas en programa todos aprender</t>
  </si>
  <si>
    <t>22 instituciones cualificadas en el programa todos aprender</t>
  </si>
  <si>
    <t>76% instituciones cualificadas en TIC que corresponden a 40 instituciones mas</t>
  </si>
  <si>
    <t>76% instituciones cualificadas en TIC que corresponden a 40 instituciones</t>
  </si>
  <si>
    <t>EDU012</t>
  </si>
  <si>
    <t>Porcentaje de instituciones cualificadas en TIC</t>
  </si>
  <si>
    <t>13 instituciones cualificadas en TIC</t>
  </si>
  <si>
    <t>8% de instituciones cualificadas en escuela activa urbana que corresponden a 4 instituciones mas</t>
  </si>
  <si>
    <t>8% de instituciones cualificadas en escuela activa urbana que corresponden a 3 instituciones más</t>
  </si>
  <si>
    <t>EDU013</t>
  </si>
  <si>
    <t>Porcentaje de instituciones calificadas en escuela activa urbana</t>
  </si>
  <si>
    <t>Porcentaje de instituciones cualificadas en escuela activa urbana</t>
  </si>
  <si>
    <t>17 instituciones cualificadas en escuela activa urbana</t>
  </si>
  <si>
    <t>28% de instituciones cualificadas en escuela nueva que corresponde a 15 (Sostener)</t>
  </si>
  <si>
    <t>EDU014</t>
  </si>
  <si>
    <t>Porcentaje de instituciones  cualificadas en escuela nueva</t>
  </si>
  <si>
    <t>Porcentaje de instituciones oficiales rurales,  cualificadas en escuela nueva</t>
  </si>
  <si>
    <t>15 instituciones cualificadas en escuela nueva</t>
  </si>
  <si>
    <t>36% instituciones cualificadas en inclusión que corresponden a 19 instituciones mas</t>
  </si>
  <si>
    <t>36 instituciones cualificadas en inclusión, que corresponde al 67,9%</t>
  </si>
  <si>
    <t>EDU015</t>
  </si>
  <si>
    <t>Porcentaje de instituciones cualificadas en inclusión</t>
  </si>
  <si>
    <t>29 instituciones cualificadas en inclusión</t>
  </si>
  <si>
    <t>57% instituciones cualificadas en lengua extranjera que corresponde a 30 sostener</t>
  </si>
  <si>
    <t>57% instituciones cualificadas en lengua extranjera que corresponde a 30 (sostener)</t>
  </si>
  <si>
    <t>EDU016</t>
  </si>
  <si>
    <t>Porcentaje de instituciones cualificadas en lengua extranjera</t>
  </si>
  <si>
    <t>30 instituciones cualificadas en lengua extranjera</t>
  </si>
  <si>
    <t>45% instituciones cualificadas en escuelas familiares que corresponden a 24 instituciones mas</t>
  </si>
  <si>
    <t>45% instituciones cualificadas en escuelas familiares durante el cuatrienio (que corresponden a 24 instituciones)</t>
  </si>
  <si>
    <t>EDU017</t>
  </si>
  <si>
    <t>Porcentaje de instituciones cualificadas en escuela familiar</t>
  </si>
  <si>
    <t>Porcentaje de nuevas instituciones cualificadas en escuela familiar</t>
  </si>
  <si>
    <t>6 instituciones cualificadas en escuelas familiares</t>
  </si>
  <si>
    <t>80% de los docentes y directivos del sector oficial participando en actividades de formación en derechos humanos y libertad religiosa</t>
  </si>
  <si>
    <t>EDU018</t>
  </si>
  <si>
    <t>Porcentaje de docentes y directivos del sector oficial participando en actividades de formación</t>
  </si>
  <si>
    <t>Porcentaje de docentes y directivos del sector oficial participando en actividades de formación en derechos humanos y libertad religiosa</t>
  </si>
  <si>
    <t>53% de docentes y directivos del sector oficial</t>
  </si>
  <si>
    <t>4 alianzas que se sostienen y fortalecen para disminuir repitencia</t>
  </si>
  <si>
    <t>EDU019</t>
  </si>
  <si>
    <t>Alianzas sostenidas y fortalecidas para disminuir repitencia</t>
  </si>
  <si>
    <t>1 acuerdo de unificación de criterios para el sistema institucional de evaluación y promoción</t>
  </si>
  <si>
    <t>EDU020</t>
  </si>
  <si>
    <t>Numero de acuerdos</t>
  </si>
  <si>
    <t>Acuerdo de unificación de criterios para el sistema institucional de evaluación y promoción</t>
  </si>
  <si>
    <t>100% de instituciones con el instrumento de medición del índice de inclusión</t>
  </si>
  <si>
    <t>100% de instituciones con el instrumento de medición del índice de inclusión que evidencien buenas practicas de atención a población diversa</t>
  </si>
  <si>
    <t>EDU021</t>
  </si>
  <si>
    <t>Porcentaje de instituciones oficiales que implementan estrategias para aumentar el índice de inclusión</t>
  </si>
  <si>
    <t>29 instituciones educativas con aplicación del instrumento de medición de indice de inclusión</t>
  </si>
  <si>
    <t>18.000 complementos alimentarios mañana - tarde diarios durante cada año</t>
  </si>
  <si>
    <t>Suministrar 18.000 complementos alimentarios mañana - tarde diarios durante cada año</t>
  </si>
  <si>
    <t>EDU022</t>
  </si>
  <si>
    <t>Número de complementos alimentarios mañana y tarde suministrados a los titulares de derecho diariamente</t>
  </si>
  <si>
    <t>Complementos alimentarios suministrados  mañana - tarde diarios durante cada año</t>
  </si>
  <si>
    <t>22.480 complementos alimentarios mañana - tarde</t>
  </si>
  <si>
    <t>12.000 complementos alimentarios almuerzos preparado para estudiantes de jornada única diarios durante cada año escolar</t>
  </si>
  <si>
    <t>Suministrar 12.000 complementos alimentarios almuerzos preparado para estudiantes de jornada única diarios durante cada año escolar</t>
  </si>
  <si>
    <t>EDU023</t>
  </si>
  <si>
    <t>Número de complementos alimentarios almuerzo preparado en sitio suministrado a los titulares de jornada única diariamente</t>
  </si>
  <si>
    <t>Complementos alimentarios  almuerzo preparado en sitio suministrado a los titulares de jornada única diariamente</t>
  </si>
  <si>
    <t>10.970
complementos alimentarios preparado en sitio almuerzo para jornada única</t>
  </si>
  <si>
    <t>100% de las instituciones de la zona rural con trasporte escolar</t>
  </si>
  <si>
    <t>EDU024</t>
  </si>
  <si>
    <t>Porcentaje de instituciones educativas de la zona rural beneficiadas con el servicio de transporte escolar</t>
  </si>
  <si>
    <t>15 instituciones educativas con trasporte escolar</t>
  </si>
  <si>
    <t>1.450 estudiantes de la zona urbana con transporte escolar focalizado</t>
  </si>
  <si>
    <t>EDU025</t>
  </si>
  <si>
    <t>Número de estudiantes de la zona urbana con transporte escolar focalizado</t>
  </si>
  <si>
    <t>1.292 
estudiantes de la zona urbana con transporte escolar focalizado</t>
  </si>
  <si>
    <t>2.000 Bicicletas como alternativa de trasporte escolar y actividad física en las IE del sector oficial</t>
  </si>
  <si>
    <t>EDU026</t>
  </si>
  <si>
    <t>Número de bicicletas entregadas como alternativa de trasporte escolar y actividad física</t>
  </si>
  <si>
    <t>Mantener el 100% de las instituciones educativas oficiales con servicio de conectividad a internet</t>
  </si>
  <si>
    <t>EDU027</t>
  </si>
  <si>
    <t>Porcentaje de instituciones educativas con conectividad a internet</t>
  </si>
  <si>
    <t>53 instituciones educativas con servicio de conectividad a internet</t>
  </si>
  <si>
    <t>70% de instituciones educativas oficiales con renovación tecnológica</t>
  </si>
  <si>
    <t>EDU028</t>
  </si>
  <si>
    <t>Porcentaje de instituciones educativas oficiales con renovación tecnologica</t>
  </si>
  <si>
    <t>80% de instituciones educativas con asistencia técnica para resolver problemáticas por medio de estrategia de gobernanza</t>
  </si>
  <si>
    <t>EDU029</t>
  </si>
  <si>
    <t>Porcentaje de instituciones educativas con asistencia técnica</t>
  </si>
  <si>
    <t>Porcentaje de instituciones educativas con asistencia técnica para resolver problemáticas por medio de la estrategia de Gobernanza</t>
  </si>
  <si>
    <t>Gestión de Programa y Proyectos</t>
  </si>
  <si>
    <t>1 alianza con fundación Luker para atender 332 estudiantes adicionales durante el cuatrienio a través de universidades e instituciones de educación para el trabajo, desarrollo humano con el programa universidad en tu colegio</t>
  </si>
  <si>
    <t>EDU030</t>
  </si>
  <si>
    <t>Número alianzas</t>
  </si>
  <si>
    <t>Número alianzas con Fundación Luker</t>
  </si>
  <si>
    <t>1 alianza</t>
  </si>
  <si>
    <t>1 alianza con el SENA y empresas para atender 454 estudiantes adicionales durante el cuatrienio a través del SENA y/o instituciones de educación para el trabajo y desarrollo humano</t>
  </si>
  <si>
    <t>EDU031</t>
  </si>
  <si>
    <t>Número de alianzas con el SENA y empresas</t>
  </si>
  <si>
    <t>1 alianza con comité de cafeteros de caldas para atender 106 estudiantes adicionales durante el cuatrienio a través de universidades con el programa de universidades en el campo</t>
  </si>
  <si>
    <t>1 alianza con Comité de Cafeteros de Caldas para atender 106 estudiantes adicionales durante el cuatrienio a través de universidades con el programa de universidades en el campo</t>
  </si>
  <si>
    <t>EDU032</t>
  </si>
  <si>
    <t>Número de alianzas con el Comité de Cafeteros</t>
  </si>
  <si>
    <t>Aplicar 80.000 dosis de vacunas antirrábicas a caninos y felinos</t>
  </si>
  <si>
    <t>Aplicar 80.000 dosis de vacunas antirrábicas a caninos y felinos (20.000 por año)</t>
  </si>
  <si>
    <t>SAL033</t>
  </si>
  <si>
    <t>Número de dosis de vacuna antirrábica aplicadas a caninos y felinos</t>
  </si>
  <si>
    <t>Número de dosis de vacuna antirrábica</t>
  </si>
  <si>
    <t>Protección y Bienestar Animal</t>
  </si>
  <si>
    <t>2015 : 19.110 animales vacunados</t>
  </si>
  <si>
    <t>26 sistemas de abastecimiento de agua para consumo humano vigilados cada año a través del programa</t>
  </si>
  <si>
    <t>SAL034</t>
  </si>
  <si>
    <t>Número de sistemas de abastecimiento del agua para consumo humano vigilados para la calidad del agua</t>
  </si>
  <si>
    <t>Número de sistemas de abastecimiento del agua para consumo humano vigilados</t>
  </si>
  <si>
    <t>Intervenciones Individuales y Colectivas en Salud Pública</t>
  </si>
  <si>
    <t>2015: 26 sistemas vigilados;  1 de Aguas de Manizales y 25 sistemas pequeños (21 rurales y 4 urbanos)</t>
  </si>
  <si>
    <t>Fortalecer la capacidad técnica del 80% de instituciones (IPS; ESE) con atención a eventos de ECNT (Enfermedades crónicas no transmisibles) mediante procesos de formación (Número de instituciones: 80)</t>
  </si>
  <si>
    <t>SAL035</t>
  </si>
  <si>
    <t>Porcentaje de instituciones (IPS-ESE) con recurso humano formado en eventos de ECNT</t>
  </si>
  <si>
    <t>Porcentaje de instituciones de salud habilitadas  (IPS- ESE-EAPB)  con recurso humano formado en ECNT.</t>
  </si>
  <si>
    <t xml:space="preserve">2015: 7,5% </t>
  </si>
  <si>
    <t>Mantener un programa de asistencia técnica al 100% de IPS en el programa de cáncer</t>
  </si>
  <si>
    <t>SAL036</t>
  </si>
  <si>
    <t>Porcentaje de IPS con asistencia técnica en  el programa cáncer</t>
  </si>
  <si>
    <t>Porcentaje de IPS-ESE-EAPB con asistencia técnica en el programa de cáncer</t>
  </si>
  <si>
    <t xml:space="preserve">2015:  95% </t>
  </si>
  <si>
    <t>Desarrollar  la estrategia PASEA – 15 grupos conformados-(programa de aprendizaje saludables, ejercicio, espacio libre de humo, alimentación adecuada y autocuidado)</t>
  </si>
  <si>
    <t>Desarrollar la estrategia PASEA en 15 grupos por año para disminiur los factores de riesgo para patologías cardiovasculares</t>
  </si>
  <si>
    <t>SAL037</t>
  </si>
  <si>
    <t>Número de grupos conformados en la estrategia PASEA</t>
  </si>
  <si>
    <t xml:space="preserve">2015: 
15 grupos activos
</t>
  </si>
  <si>
    <t xml:space="preserve">Fortalecimiento de la red de prevención del suicidio y del sistema de vigilancia epidemiológica de la conducta suicida   </t>
  </si>
  <si>
    <t>Fotalecimiento dela red de prevencón del Suicidio</t>
  </si>
  <si>
    <t>SAL038</t>
  </si>
  <si>
    <t xml:space="preserve">Número de redes operando 1
Número de sistemas de vigilancia activo 1
</t>
  </si>
  <si>
    <t>Red de prevención del suicidio operando en la ciudad</t>
  </si>
  <si>
    <t>Una Red de prevención operando</t>
  </si>
  <si>
    <t>1</t>
  </si>
  <si>
    <t>Fortalecimiento del Sistema de Vigilancia Epidemiológia de la conducta suicida</t>
  </si>
  <si>
    <t>SAL039</t>
  </si>
  <si>
    <t>Sistema de vigilania Epidemiológica de la conducta suicida activo</t>
  </si>
  <si>
    <t>1 Sistema de vigilancia epidemiológica de violencias de género (incluye violencia intrafamiliar)</t>
  </si>
  <si>
    <t>SAL040</t>
  </si>
  <si>
    <t>Actividad del sistema de vigilancia epidemiológica</t>
  </si>
  <si>
    <t>Sistema de vigilania Epidemiológica de violencias de género (incluye violencia intrafamiliar)</t>
  </si>
  <si>
    <t>Intervención para el Mejoramiento de la Convivencia y la Resolucion de Conflictos</t>
  </si>
  <si>
    <t>2015: 1 sistema de vigilancia epidemiológica</t>
  </si>
  <si>
    <t>041</t>
  </si>
  <si>
    <t>Desarrollar la asistencia técnica a las EPS/IPS para fortalecer la atención</t>
  </si>
  <si>
    <t>Desarrollar un Plan de asistencia técnica a las EPS/IPS para fortalecer la atención</t>
  </si>
  <si>
    <t>SAL041</t>
  </si>
  <si>
    <t>Número de EPS/IPS con asistencia técnica</t>
  </si>
  <si>
    <t>Numero de EPS/IPS con asistencia técnica</t>
  </si>
  <si>
    <t>2015: Plan de asistencia técnica activo</t>
  </si>
  <si>
    <t>48</t>
  </si>
  <si>
    <t>Mitigar el consumo a través del centro de escucha como estrategia comunitaria</t>
  </si>
  <si>
    <t>SAL042</t>
  </si>
  <si>
    <t>Existencia del centro de escucha activo</t>
  </si>
  <si>
    <t>2015: 1 Activo</t>
  </si>
  <si>
    <t>Mantener 75 colegios con proyectos de prevención activos por año</t>
  </si>
  <si>
    <t>SAL043</t>
  </si>
  <si>
    <t>Número de colegios con proyectos de prevención</t>
  </si>
  <si>
    <t>Número de colegios con proyectos de prevención en consumo de sustancias psicoactivas</t>
  </si>
  <si>
    <t>2015: 75 activos</t>
  </si>
  <si>
    <t>75</t>
  </si>
  <si>
    <t xml:space="preserve">Desarrollo de 1 programa de atención nutricional a población vulnerable </t>
  </si>
  <si>
    <t>SAL044</t>
  </si>
  <si>
    <t xml:space="preserve">Número de programas de atención nutricional a población vulnerable </t>
  </si>
  <si>
    <t>Programa de atención nutricional a población vulnerable,activo</t>
  </si>
  <si>
    <t>Atención y Orientación Integral a Población Vulnerable</t>
  </si>
  <si>
    <t>2015: 1 programa de atencion</t>
  </si>
  <si>
    <t>Realizar un estudio dirigido a la población menos de 5 años</t>
  </si>
  <si>
    <t>Realizar un estudio dirigido a la población menor de 5 años</t>
  </si>
  <si>
    <t>SAL045</t>
  </si>
  <si>
    <t>Un estudio poblacional</t>
  </si>
  <si>
    <t>Estudio nutricional poblacional en menores de 5 años</t>
  </si>
  <si>
    <t>2015:
DNT Crónica 11.3%
DNT Global: 2.5%
DNT Aguda: 3.4%</t>
  </si>
  <si>
    <t>Disminución de la desnutrición crónica sobre el valor hallado en el estudio poblacional</t>
  </si>
  <si>
    <t>Desnutrición crónica inferior al resultado hallado en el estudio</t>
  </si>
  <si>
    <t>SAL046</t>
  </si>
  <si>
    <t>Prevalencia de DNT Crónica en menores de 5 años</t>
  </si>
  <si>
    <t xml:space="preserve">Preliminar 2015:
11.3%
</t>
  </si>
  <si>
    <t>---</t>
  </si>
  <si>
    <t>Desarrollar un programa  nutricional dirigido al 100% de los menores de 2 años identificados mediante la estrategia APS</t>
  </si>
  <si>
    <t>Atender en el programa nutricional al 100% de los menores de 2 años identificados mediante la estrategia APS</t>
  </si>
  <si>
    <t>SAL047</t>
  </si>
  <si>
    <t>Porcentaje de menores  de 2 años intervenidos en el programa</t>
  </si>
  <si>
    <t>Porcentaje de menores  de 2 años identificados e intervenidos en el programa nutricional</t>
  </si>
  <si>
    <t>2015: 180 niños beneficiados</t>
  </si>
  <si>
    <t>Realizar 36.000 visitas de IVC (inspección vigilancia y control) realizadas a estableci-mientos y puestos de ventas de alimentos</t>
  </si>
  <si>
    <t>Realizar 36.000 visitas de IVC (inspección vigilancia y control) a establecimientos y puestos de ventas de alimentos, en el cuatrienio (9.000 por año)</t>
  </si>
  <si>
    <t>SAL048</t>
  </si>
  <si>
    <t>Número de visitas de IVC a estableci-mientos de alimentos</t>
  </si>
  <si>
    <t>Número de visitas de IVC a establecimientos de alimentos</t>
  </si>
  <si>
    <t>Control del Impacto Ambiental y favorecimiento al Desarrollo Sostenible</t>
  </si>
  <si>
    <t>2015 : 9107 visitas realizadas</t>
  </si>
  <si>
    <t>Realizar investigación de campo en el 100% de las enfermeda-des transmitidas por alimentos notificadas</t>
  </si>
  <si>
    <t>Realizar investigación de campo en el 100% de las enfermedades transmitidas por alimentos notificadas</t>
  </si>
  <si>
    <t>SAL049</t>
  </si>
  <si>
    <t>Porcentaje de eventos investigados</t>
  </si>
  <si>
    <t>Porcentaje de eventos investigados, relacionados con enfermedades transmitidas por alimentos ETA</t>
  </si>
  <si>
    <t>050</t>
  </si>
  <si>
    <t>Mantener un programa de asistencia técnica al 100% de IPS en planificación familiar</t>
  </si>
  <si>
    <t>Mantener un programa de asistencia técnica al 100% de IPS con programa de  planificación familiar, en el cuatrienio</t>
  </si>
  <si>
    <t>SAL050</t>
  </si>
  <si>
    <t>Porcentaje de IPS con asistencia técnica en planificación familiar</t>
  </si>
  <si>
    <t>2015: Diagnóstico del programa en 19 IPS</t>
  </si>
  <si>
    <t>051</t>
  </si>
  <si>
    <t>Realizar un estudio  poblacional de uso de métodos anticonceptivos modernos</t>
  </si>
  <si>
    <t>SAL051</t>
  </si>
  <si>
    <t>Existencia del estudio desarrollado</t>
  </si>
  <si>
    <t>Estudio poblacional de uso de métodos anticonceptivos en Manizales</t>
  </si>
  <si>
    <t>2015: No existe el estudio</t>
  </si>
  <si>
    <t>Mantener activo el programa en 14 instituciones</t>
  </si>
  <si>
    <t>Mantener activo el programa de asitencia técnica en 14 instituciones prestadoras de servicios a personas viviendo con VIH</t>
  </si>
  <si>
    <t>SAL052</t>
  </si>
  <si>
    <t>Número de IPS y EPS con asistencia técnica en el programa de ITS VIH SIDA</t>
  </si>
  <si>
    <t>Número de IPS y EPS con programa de asistencia técnica en ITS VIH SIDA</t>
  </si>
  <si>
    <t>2015: 14 programas</t>
  </si>
  <si>
    <t>Desarrollar un programa de consejería en salud sexual y reproductiva (20 mil consejerías en el cuatrienio)</t>
  </si>
  <si>
    <t>SAL053</t>
  </si>
  <si>
    <t>Número de consejerías realizadas</t>
  </si>
  <si>
    <t>Número de consejerías en salud sexual y reproductiva,realizadas</t>
  </si>
  <si>
    <t>2015: 5000 consejerías</t>
  </si>
  <si>
    <t>Mantener la captación de la gestante para su control prenatal antes de la semana 12, en un 80%</t>
  </si>
  <si>
    <r>
      <rPr>
        <sz val="10"/>
        <rFont val="Calibri"/>
        <family val="2"/>
      </rPr>
      <t>Mantener la captación de la gestante para su control prenatal antes de la semana</t>
    </r>
    <r>
      <rPr>
        <sz val="10"/>
        <color rgb="FF00B050"/>
        <rFont val="Calibri"/>
        <family val="2"/>
      </rPr>
      <t xml:space="preserve"> </t>
    </r>
    <r>
      <rPr>
        <sz val="10"/>
        <rFont val="Calibri"/>
        <family val="2"/>
      </rPr>
      <t>12</t>
    </r>
    <r>
      <rPr>
        <sz val="10"/>
        <color rgb="FF00B050"/>
        <rFont val="Calibri"/>
        <family val="2"/>
      </rPr>
      <t>,</t>
    </r>
    <r>
      <rPr>
        <sz val="10"/>
        <rFont val="Calibri"/>
        <family val="2"/>
      </rPr>
      <t xml:space="preserve"> en un 80%</t>
    </r>
  </si>
  <si>
    <t>SAL054</t>
  </si>
  <si>
    <t>Porcentaje  de gestantes con captación temprana considerada antes de la semana 12 de gestación</t>
  </si>
  <si>
    <r>
      <t xml:space="preserve">Porcentaje  de gestantes con captación temprana considerada antes de la semana 12 </t>
    </r>
    <r>
      <rPr>
        <sz val="10"/>
        <rFont val="Calibri"/>
        <family val="2"/>
        <scheme val="minor"/>
      </rPr>
      <t>de gestación</t>
    </r>
  </si>
  <si>
    <t>2015: 75%</t>
  </si>
  <si>
    <t>Mantener el porcentaje de partos atendidos por personal calificado superior al 99%</t>
  </si>
  <si>
    <t>&gt;99</t>
  </si>
  <si>
    <t>SAL055</t>
  </si>
  <si>
    <t>Porcentaje de partos atendidos por personal calificado</t>
  </si>
  <si>
    <t>2015: 99,8%</t>
  </si>
  <si>
    <t>Mantener un programa de actualización y entrenamiento de campo en ginecobstetricia, en todas las IPS que atienden partos en Manizales</t>
  </si>
  <si>
    <t>Mantener un programa de actualización y entrenamiento de campo en ginecobstetricia, en todas las IPS que atienden partos en Manizales (3 capacitaciones por año)</t>
  </si>
  <si>
    <t>SAL056</t>
  </si>
  <si>
    <t>Número de capacitaciones brindadas a IPS  que hacen atención del parto en protocolos de atención del mismo</t>
  </si>
  <si>
    <t>Línea de base 2015: 0</t>
  </si>
  <si>
    <t>100% de pacientes con acceso al tratamiento para la tuberculosis – TAES (Tratamiento acortado estrictamente supervisado)</t>
  </si>
  <si>
    <t>Mantener  el 100% de pacientes con acceso al tratamiento para la tuberculosis – TAES (Tratamiento acortado estrictamente supervisado)</t>
  </si>
  <si>
    <t>SAL057</t>
  </si>
  <si>
    <t>Cobertura de la estrategia de  tratamiento a la tuberculosis - TAES (tratamiento acortado estrictamente supervisado)  para Tuberculosis</t>
  </si>
  <si>
    <t>2015: 100% de pacientes con acceso a TAES</t>
  </si>
  <si>
    <t>Mantener un programa de monitoreo  de la tuberculosis - TBC, con identificación de casos nuevos y acceso a tratamiento</t>
  </si>
  <si>
    <t>SAL058</t>
  </si>
  <si>
    <t>Existencia del programa activo</t>
  </si>
  <si>
    <t>Existencia del programa contra la tuberculosis, activo</t>
  </si>
  <si>
    <t>2015: Programa activo</t>
  </si>
  <si>
    <t>Desarrollar un plan de asistencia técnica en el programa ampliado de inmunización a las 14 instituciones vacunadoras</t>
  </si>
  <si>
    <t>SAL059</t>
  </si>
  <si>
    <t xml:space="preserve">Número de  IPS vacunadoras con asistencia técnica  </t>
  </si>
  <si>
    <t>2015: 13 instituciones</t>
  </si>
  <si>
    <t>Realizar una campaña mensual de monitoreo y vigilancia de enfermedades transmitdas por vectores -  ETV realizadas en los sectores de riesgo</t>
  </si>
  <si>
    <t>SAL060</t>
  </si>
  <si>
    <t>Número de Campañas de monitoreo y vigilancia de enfermeddes transmitidas por vectores - ETV  realizadas en los sectores de riesgo</t>
  </si>
  <si>
    <t>Número de Campañas de monitoreo y vigilancia de enfermedes transmitidas por vectores - ETV  realizadas en los sectores de riesgo</t>
  </si>
  <si>
    <t xml:space="preserve"> 2015: 12 meses/año</t>
  </si>
  <si>
    <t xml:space="preserve">30.000 Unidades intervenidas para el control  vectores </t>
  </si>
  <si>
    <t>Realizar el control de plagas y vectores  de 30.000 viviendas en zonas de riesgo (7.500 por año)</t>
  </si>
  <si>
    <t>SAL061</t>
  </si>
  <si>
    <t>Número de Unidades Intervenidas para el control de vectores</t>
  </si>
  <si>
    <t>Número de viviendas Intervenidas para el control de vectores</t>
  </si>
  <si>
    <t>2015: 10.664 viviendas</t>
  </si>
  <si>
    <t xml:space="preserve">2.000 personas del municipio capacitadas en temas de gestion del riesgo    </t>
  </si>
  <si>
    <t>SAL062</t>
  </si>
  <si>
    <t>Número de personas capacitadas en temas de gestion del riesgo</t>
  </si>
  <si>
    <t>Gestión del Riesgo y Prevención de Desastres</t>
  </si>
  <si>
    <t>2015: 180 personas capacitadas como primeros respondientes</t>
  </si>
  <si>
    <t xml:space="preserve">Mantener actualizados (anual) los planes hospitalarios de emergencias en 15 IPS del municipio que tienen servicio de urgencias </t>
  </si>
  <si>
    <t>SAL063</t>
  </si>
  <si>
    <t>Número de IPS de la ciudad con servicios de urgencia con el plan hospitalario de emergencias actualizado</t>
  </si>
  <si>
    <t>Atención de Urgencias y Emergencias</t>
  </si>
  <si>
    <t>2015: 17; se cerraron dos servicios de urgencias</t>
  </si>
  <si>
    <t>1 simulacro de emergencia interna anual realizado en cada una de las 15  IPS con servicio de urgencias en la ciudad</t>
  </si>
  <si>
    <t>SAL064</t>
  </si>
  <si>
    <t>Número de IPS de la ciudad con servicios de urgencia con un simulacro anual de emergencia interna o externa</t>
  </si>
  <si>
    <t>Mantener activo el servicio de asesoria para la atención prehospitalaria de las víctimas de urgencias y emergencias</t>
  </si>
  <si>
    <t>SAL065</t>
  </si>
  <si>
    <t>Existencia de un servicio de asesoria para la atención prehospitalaria de las víctimas de urgencias y emergencias</t>
  </si>
  <si>
    <t>2015: servicio activo</t>
  </si>
  <si>
    <t>Asistencia Técnica para la implementación y el fortalecimiento del sistema de gestión de la seguridad y la salud en el trabajo (SG _ SST) en 200 micros y pequeñas del Municipio</t>
  </si>
  <si>
    <t>Asistencia Técnica para la implementación y el fortalecimiento del sistema de gestión de la seguridad y la salud en el trabajo (SG _ SST) en 200 micros y pequeñas empresas del Municipio</t>
  </si>
  <si>
    <t>SAL066</t>
  </si>
  <si>
    <t>Número de micros y pequeñas empresas con la estratégia de entornos saludables en ambito formal implementada</t>
  </si>
  <si>
    <t>Número de micros y pequeñas empresas con la estratégia de entornos saludables en ambito formal, implementada</t>
  </si>
  <si>
    <t>2015: 100</t>
  </si>
  <si>
    <t>1.200 trabajadores informales de las áreas rural y urbana del Municipio con educación en promoción de la salud y seguridad en el trabajo</t>
  </si>
  <si>
    <t>SAL067</t>
  </si>
  <si>
    <t>Número de trabajadores en la estratégia de entornos saludables en ámbito informal implementada</t>
  </si>
  <si>
    <t>2015: 600 trabajadores</t>
  </si>
  <si>
    <t xml:space="preserve">Realizar  seguimiento anual  a 12 instituciones en la estratégia de AIEPI  (Atención integral enfermededades prevalentes en la infancia) </t>
  </si>
  <si>
    <t>SAL068</t>
  </si>
  <si>
    <t>Número instituciones con seguimiento al cumplimiento de la estratégia AIEPI</t>
  </si>
  <si>
    <t>2015:   4 IPS</t>
  </si>
  <si>
    <t>Implementar 7 salas amigas de la lactancia materna en el ámbito laboral</t>
  </si>
  <si>
    <t>SAL069</t>
  </si>
  <si>
    <t>Número de salas de lactancia materna implementadas</t>
  </si>
  <si>
    <t>Número de salas de lactancia materna implementadas durante el cuatrienio</t>
  </si>
  <si>
    <t>2014: 3 salas</t>
  </si>
  <si>
    <t>Acompañar al 100% de los centros de protección al adulto mayor en los procesos de gestión para la certificación</t>
  </si>
  <si>
    <t>SAL070</t>
  </si>
  <si>
    <t>Porcentaje de centros de protección al adulto mayor con gestión para la certificación de atención integral</t>
  </si>
  <si>
    <t>Centros de protección al adulto mayor con gestión para la certificación de atención integral</t>
  </si>
  <si>
    <t>Gestión para el Desarrollo Integral de Grupos Poblacionales</t>
  </si>
  <si>
    <t>2015: 68%</t>
  </si>
  <si>
    <t>Capacitar en procesos de atención en salud a los cuidadores del 80% de los centros día, centros de protección al adulto mayor  y/ o Instituciones que presten servicios al Adulto Mayor</t>
  </si>
  <si>
    <t>Capacitar en procesos de atención en salud a los cuidadores del 80% de los centros día, centros de protección al adulto mayor  y/o Instituciones que presten servicios al Adulto Mayor</t>
  </si>
  <si>
    <t>SAL071</t>
  </si>
  <si>
    <t>Porcentaje  de Centros día, Centros de Protección al Adulto Mayor y/ o Instituciones que presten  servicios al Adulto Mayor,  con cuidadores capacitados  en procesos de atención en salud</t>
  </si>
  <si>
    <t>Centros día, Centros de Protección al Adulto Mayor y/o Instituciones que presten  servicios al Adulto Mayor,  con cuidadores capacitados  en procesos de atención en salud</t>
  </si>
  <si>
    <t>Desarrollar un programa de asistencia técnica al 100% de IPS en el componente de atención en salud y rehabilitación</t>
  </si>
  <si>
    <r>
      <t xml:space="preserve">Desarrollar un programa de asistencia técnica al 100% de </t>
    </r>
    <r>
      <rPr>
        <sz val="10"/>
        <color rgb="FF00B050"/>
        <rFont val="Calibri"/>
        <family val="2"/>
        <scheme val="minor"/>
      </rPr>
      <t>E</t>
    </r>
    <r>
      <rPr>
        <sz val="10"/>
        <rFont val="Calibri"/>
        <family val="2"/>
        <scheme val="minor"/>
      </rPr>
      <t>PS en el componente de atención en salud y rehabilitación</t>
    </r>
  </si>
  <si>
    <t>SAL072</t>
  </si>
  <si>
    <t>Porcentaje de EPS con asistencia técnica en el componente de atención en salud y rehabilitación</t>
  </si>
  <si>
    <t>IPS con asistencia técnica en el componente de atención en salud y rehabilitación</t>
  </si>
  <si>
    <t>2015:0%</t>
  </si>
  <si>
    <t>Cubrir al 100% de las personas con discapacidad que apliquen para RBC y residan en las comunas priorizadas</t>
  </si>
  <si>
    <t>SAL073</t>
  </si>
  <si>
    <t>Porcentaje de personas con discapacidad intervenidos por la estrategia</t>
  </si>
  <si>
    <t>Porcentaje de personas con discapacidad intervenidas por la estrategia RBC</t>
  </si>
  <si>
    <t>Realizar una campaña de prevención de discapacidad asociada al uso de pólvora</t>
  </si>
  <si>
    <t>SAL074</t>
  </si>
  <si>
    <t>Campaña intersectorial activa</t>
  </si>
  <si>
    <t>Campaña intersectorial activa  de prevención de discapacidad asociada al uso de polvora</t>
  </si>
  <si>
    <t>2015: Una campaña anual</t>
  </si>
  <si>
    <t>Capacitar al 100% de las EPS en el componente de atención integral a la población víctima del conflicto armado</t>
  </si>
  <si>
    <t>SAL075</t>
  </si>
  <si>
    <t>Porcentaje de EPS con asistencia técnica en el componente de atención a la población víctima del conflicto armado</t>
  </si>
  <si>
    <t>EPS con asistencia técnica en el componente de atención a la población víctima del conflicto armado</t>
  </si>
  <si>
    <t>Línea Base 2015:  0%</t>
  </si>
  <si>
    <t>Atender 100 familias por año mediante el programa de atención psicosocial</t>
  </si>
  <si>
    <t>SAL076</t>
  </si>
  <si>
    <t xml:space="preserve">400 familias víctimas del conflicto armado atendidas mediante el programa de atención psicosocial de la Secretaría de Salud Pública </t>
  </si>
  <si>
    <t xml:space="preserve">Familias víctimas del conflicto armado atendidas mediante el programa de atención psicosocial de la Secretaría de Salud Pública </t>
  </si>
  <si>
    <t>320 familias intervenidas en la vigencia 2012-2015</t>
  </si>
  <si>
    <t>Desarrollar Estrategias  de Información Educación y Comunica-ción –IEC- para promover la afiliación al Régimen Subsidiado de la población víctima</t>
  </si>
  <si>
    <t>Desarrollar Estrategias  de Información Educación y Comunicación –IEC- para promover la afiliación al Régimen Subsidiado de la población víctima</t>
  </si>
  <si>
    <t>SAL077</t>
  </si>
  <si>
    <t>Número de estrategias IEC  desarrolladas para promover y garantizar la afiliación al Régimen Subsidiado de las víctimas</t>
  </si>
  <si>
    <t>Número de estrategias IEC  desarrolladas para promover y garantizar la afiliación de la víctimas al Régimen Subsidiado</t>
  </si>
  <si>
    <t>Aseguramiento, Accesibilidad y Garantia del Servicio de Salud</t>
  </si>
  <si>
    <t>2015: 20 estrategias ejecutadas</t>
  </si>
  <si>
    <t>Porcentaje de EPS con asistencia Técnica en el componente de atención a la población víctima del conflicto armado</t>
  </si>
  <si>
    <t>2015: 0%</t>
  </si>
  <si>
    <t xml:space="preserve">Mantener activo el modelo de auditoría de subprocesos del aseguramiento de las EPS con afiliados al Régimen Subsidiados, 100% </t>
  </si>
  <si>
    <t>Mantener activo el modelo de auditoría de subprocesos del aseguramiento en el 100% de las EPS con afiliados al Régimen Subsidiados</t>
  </si>
  <si>
    <t>SAL078</t>
  </si>
  <si>
    <t>Porcentaje de cobertura de auditorías a las EPS para fortalecer el acceso efectivo a los servicios de atención en salud de los afiliados al régimen subsidiado</t>
  </si>
  <si>
    <t>Porcentaje de EPS con auditorías para fortalecer el acceso efectivo a los servicios de atención en salud de los afiliados al régimen subsidiado</t>
  </si>
  <si>
    <t>Optimizar  y reorganizar  los puntos de atención  de ASSBASALUD  conforme al estudio de oferta y demanda de servicios</t>
  </si>
  <si>
    <t>SAL079</t>
  </si>
  <si>
    <t>Grado de utilización y eficiencia de los puntos de atención</t>
  </si>
  <si>
    <t>Grado de utilización y eficiencia de los puntos de atención de Asbasalud</t>
  </si>
  <si>
    <t>Desarrollar una alianza estrategica público privada con universidad y otros para la operación articulada del Hospital Geriatrico dentro del sistema.</t>
  </si>
  <si>
    <t>SAL080</t>
  </si>
  <si>
    <t xml:space="preserve">Existencia de la alianza estratégica </t>
  </si>
  <si>
    <t>Existencia de la alianza estratégica entre el Hospital Geriatrico y las universidades</t>
  </si>
  <si>
    <t xml:space="preserve">Monitorear el sistema obligatorio de garantía de la calidad en las IPS priorizando las IPS que presten servicios al régimen subsidiado y verificar el cumplimiento de los planes de mejoramiento  </t>
  </si>
  <si>
    <t>SAL081</t>
  </si>
  <si>
    <t>Número de visitas de calidad realizadas para verificar la continuidad del SOGC en las IPS</t>
  </si>
  <si>
    <t>2015: 14 visitas IPS</t>
  </si>
  <si>
    <t>Garantizar  la oferta de los servicios de baja complejidad habilitados  por la DTSC y en operación</t>
  </si>
  <si>
    <t>SAL082</t>
  </si>
  <si>
    <t>Porcentaje de  servicios  de baja complejidad habilitados y en operación</t>
  </si>
  <si>
    <t>Porcentaje de  servicios de salud  de baja complejidad habilitados y en operación</t>
  </si>
  <si>
    <t>Monitorear el sistema obligatorio de garantía de la calidad-  SOGC en el 100% de las EPS `S y EPS'C que operan en el Municipio
(9 EPS'S-C Municipio Manizales)</t>
  </si>
  <si>
    <t>SAL083</t>
  </si>
  <si>
    <t>Porcentaje de EPS `S y EPS'C monitoreadas en cumplimiento del Sistema Obligatorio de Garantía de Calidad -SOGC</t>
  </si>
  <si>
    <t>Porcentaje de EPS`S y EPS'C monitoreadas en cumplimiento del Sistema Obligatorio de Garantía de Calidad -SOGC</t>
  </si>
  <si>
    <t>2015: 5 (50%) visitas a EPS</t>
  </si>
  <si>
    <t>Monitorear la política de seguridad del paciente, en el 100% de las instituciones del Municipio, priorizando las IPS que presten servicios al régimen subsidiado</t>
  </si>
  <si>
    <t>SAL084</t>
  </si>
  <si>
    <t>Porcentaje de cumplimiento en la revisión y monitoreo de la política de seguridad del paciente en las instituciones</t>
  </si>
  <si>
    <t>Porcentaje de cumplimiento en la revisión y monitoreo de la política de seguridad del paciente en las instituciones que prestan servicios al régimen subsidiado</t>
  </si>
  <si>
    <t>2015: 40%</t>
  </si>
  <si>
    <t xml:space="preserve"> Capacitar 30 veedores en salud en forma continua durante el cuatrienio</t>
  </si>
  <si>
    <t>SAL085</t>
  </si>
  <si>
    <t>Número de veedores en salud capacitados en la normatividad vigente</t>
  </si>
  <si>
    <t>2015:  25 veedores</t>
  </si>
  <si>
    <t>Mantener un programa de actualización continua para las 18 asociaciones de usuarios registradas y las nuevas que ingresen</t>
  </si>
  <si>
    <t>=&gt;18</t>
  </si>
  <si>
    <t>SAL086</t>
  </si>
  <si>
    <t>Número de asociaciones de usuarios con capacitación y actualización en sus competencias</t>
  </si>
  <si>
    <t>2015: 18 actualizados, 100%</t>
  </si>
  <si>
    <t xml:space="preserve">Mantener activos y capacitados los integrantes del COPACO Comité de Participación Ciudadana (4 actualizaciones año) </t>
  </si>
  <si>
    <t>SAL087</t>
  </si>
  <si>
    <t xml:space="preserve">Número de sesiones de actualización en el COPACO (Comités de Participación Comunitarias) en temas prioritarios de salud </t>
  </si>
  <si>
    <t>Número de sesiones de actualización en temas prioritarios de salud realizadas a los COPACO (Comités de Participación Comunitarias)</t>
  </si>
  <si>
    <t>2015: 25 veedores en proceso</t>
  </si>
  <si>
    <t>Fortalecer y mantener activo el SIIS, generando 2 módulos anuales y 2 artículos consolidados cada año</t>
  </si>
  <si>
    <t xml:space="preserve">Fortalecer y mantener activo el SIIS, generando 2 módulos anuales </t>
  </si>
  <si>
    <t>SAL088</t>
  </si>
  <si>
    <t>Porcentaje de implementación del SIIS (sistema de información integrado en salud)</t>
  </si>
  <si>
    <t>Módulos nuevos generados para el SIIS</t>
  </si>
  <si>
    <t>2015: 8 módulos activos</t>
  </si>
  <si>
    <t>Fortalecer y mantener activo el SIIS, generando 2 artículos consolidados cada año</t>
  </si>
  <si>
    <t>SAL089</t>
  </si>
  <si>
    <t>Artículos elaborados</t>
  </si>
  <si>
    <t>Conformar y mantener activa 1 red comunitaria y Social</t>
  </si>
  <si>
    <t>Conformar y mantener activa 1 red comunitaria y Social en la Estrategia de Atención Primaria en Salud</t>
  </si>
  <si>
    <t>SAL090</t>
  </si>
  <si>
    <t>Número de redes comunitarias y sociales en APS activas</t>
  </si>
  <si>
    <t>2015: No existe red comunitaria</t>
  </si>
  <si>
    <t xml:space="preserve">5 comunas y áreas rurales del Municipio de Manizales con desarrollo de estrategia de Atención Primaria en Salud </t>
  </si>
  <si>
    <t>Desarrollar el modelo de Atención Primaria en Salud en 5 Comunas y área rural del Municipio de Manizales</t>
  </si>
  <si>
    <t>SAL091</t>
  </si>
  <si>
    <t xml:space="preserve">Número de áreas del  Municipio de Manizales con desarrollo de estrategia de Atención Primaria en Salud </t>
  </si>
  <si>
    <t>2015: 5 comunas y  áreas rurales</t>
  </si>
  <si>
    <t>Diseñar y ejecutar 4 estrategias que garanticen ambientes saludables y vida digna para los niños, niñas y adolescentes</t>
  </si>
  <si>
    <t>DES092</t>
  </si>
  <si>
    <t>Número de estrategias diseñadas y ejecutadas</t>
  </si>
  <si>
    <t>Número de estrategias diseñadas y ejecutadas para garantizar ambientes saludables y vida digna para los niños, niñas y adolescentes</t>
  </si>
  <si>
    <t>Diseñar y ejecutar 4 estrategias que promuevan el crecimiento armónico e integral de los niños, niñas y adolescentes</t>
  </si>
  <si>
    <t>DES093</t>
  </si>
  <si>
    <t>Número de estrategias diseñadas y ejecutadas para promover el crecimiento armónico e integral de los niños, niñas y adolescentes</t>
  </si>
  <si>
    <t xml:space="preserve">Desarrollar 4 estrategias que favorezca la participación social, familiar y comunitaria de los niños, niñas y adolecentes </t>
  </si>
  <si>
    <t xml:space="preserve">Desarrollar 4 estrategias que favorezcan la participación social, familiar y comunitaria de los niños, niñas y adolecentes </t>
  </si>
  <si>
    <t>DES094</t>
  </si>
  <si>
    <t>Número de estrategias desarrolladas</t>
  </si>
  <si>
    <t xml:space="preserve">Número de estrategias desarrolladas para favorecer la participación social, familiar y comunitaria de los niños, niñas y adolecentes </t>
  </si>
  <si>
    <t>2015: 300 Niños niñas y adolescentes que participaron de procesos sociales</t>
  </si>
  <si>
    <t xml:space="preserve">Garantizar al 100% del servicio en los jardines Nocturnos a niños y  niñas del Municipio de Manizales </t>
  </si>
  <si>
    <t xml:space="preserve">Garantizar al 100% el servicio en los jardines Nocturnos a niños y  niñas del Municipio de Manizales </t>
  </si>
  <si>
    <t>GEN095</t>
  </si>
  <si>
    <t>Porcentaje de niños y niñas que acceden al servicio</t>
  </si>
  <si>
    <t>Porcentaje de niños y niñas que acceden al servicio de los jardines nocturnos, del total de cupos disponibles</t>
  </si>
  <si>
    <t>1 Programa buenas noches diseñado</t>
  </si>
  <si>
    <t>Generar 4 estrategias encaminadas a la protección y el cuidado de niños, niñas y adolescentes</t>
  </si>
  <si>
    <t>GEN096</t>
  </si>
  <si>
    <t>Número de estrategias generadas</t>
  </si>
  <si>
    <t>Número de estrategias generadas y encaminadas a la protección y el cuidado de niños, niñas y adolescentes</t>
  </si>
  <si>
    <t xml:space="preserve">Realizar 140 intervenciones          (instituciones educativas, operativos nocturnos,  campañas y brigadas de prevención con las diferentes comisarías)  </t>
  </si>
  <si>
    <t>GOB097</t>
  </si>
  <si>
    <t xml:space="preserve">Número de intervenciones realizadas. </t>
  </si>
  <si>
    <t>Número de intervenciones realizadas tendientes a disminuir el trabajo infantil sin permiso legal</t>
  </si>
  <si>
    <t xml:space="preserve">2015: 12 intervenciones realizadas.  </t>
  </si>
  <si>
    <t>Elaborar, ejecutar y hacer seguimiento al plan de acción de lineamientos de la Política Pública de mujer y equidad de género</t>
  </si>
  <si>
    <t>MUJ098</t>
  </si>
  <si>
    <t>Plan de acción de la Política Pública de mujer y equidad de género con su correspondiente seguimiento</t>
  </si>
  <si>
    <t>Implementar 2 campañas para la socialización de los lineamientos de política pública de mujeres y equidad de género</t>
  </si>
  <si>
    <t>MUJ099</t>
  </si>
  <si>
    <t>Número de campañas de socialización ejecutadas</t>
  </si>
  <si>
    <t>Número de campañas ejecutadas de socialización de los lineamientos de política pública de mujer y equidad de género</t>
  </si>
  <si>
    <t>Publicación de lineamientos en página web de la Alcaldía Municipal
Cartilla con divulgación pública en internet</t>
  </si>
  <si>
    <t>Crear 4 estrategias para la prevención de las violencias de género y la intervención  a las víctimas</t>
  </si>
  <si>
    <t>MUJ100</t>
  </si>
  <si>
    <t>Número de estrategias creadas</t>
  </si>
  <si>
    <t>Número de estrategias creadas de prevencion de las violencias de género y la intervención a las víctimas</t>
  </si>
  <si>
    <t>Articular y desarrollar 16 estrategias intersectoriales e interinstitucionales culturales, recreativas y deportivas con perspectiva de género que promuevan el goce efectivo de los derechos en salud y la seguridad social</t>
  </si>
  <si>
    <r>
      <rPr>
        <sz val="10"/>
        <rFont val="Calibri"/>
        <family val="2"/>
      </rPr>
      <t>Incremento
(Flujo)</t>
    </r>
  </si>
  <si>
    <t>MUJ101</t>
  </si>
  <si>
    <t>Número de estrategias articuladas y desarrolladas de manera intersectorial e interinstitucio-nal</t>
  </si>
  <si>
    <t>Número de estrategias articuladas y desarrolladas de manera intersectorial e interinstitucional, con perspectiva de género</t>
  </si>
  <si>
    <t>Cultura: En construcción
Deporte: Torneos femeninos en diversas disciplinas</t>
  </si>
  <si>
    <t>Desarrollar un proceso de sensibilización en torno a la perspectiva de género y el acceso a oportunidades educativas y laborales en  condiciones de equidad  con instituciones educativas del nivel superior, para el trabajo y los entornos productivos y gremiales</t>
  </si>
  <si>
    <t>MUJ102</t>
  </si>
  <si>
    <t>Número de procesos de sensibilización desarrollados</t>
  </si>
  <si>
    <t>Número de procesos de sensibilización desarrollados, en torno a la perspectiva de género y el acceso a oportunidades</t>
  </si>
  <si>
    <t xml:space="preserve">Establecer un acuerdo local de voluntades empresariales y corporativas para la participación en condiciones de igualdad y dignidad de las mujeres en el entorno productivo y económico </t>
  </si>
  <si>
    <t>MUJ103</t>
  </si>
  <si>
    <t>Acuerdo establecido</t>
  </si>
  <si>
    <t>Acuerdo de voluntades empresariales y corporativas establecido, para la participación en condiciones de igualdad y dignidad de las mujeres en el entorno productivo y económico</t>
  </si>
  <si>
    <t>Desarrollar 1 estrategia formativa y de participación con perspectiva de género y generación, que fortalezca la vinculación de mujeres en espacios de decisión política, comunitaria e institucional a través del establecimiento de alianzas sectoriales</t>
  </si>
  <si>
    <t>MUJ104</t>
  </si>
  <si>
    <t>Número de estrategias formativas y de participación ejecutadas</t>
  </si>
  <si>
    <t>Número de estrategias formativas y de participación ejecutadas, con perspectiva de género y generación</t>
  </si>
  <si>
    <t>Generar acciones afirmativas para el cumplimiento normativo de cuota de género en el sector  público</t>
  </si>
  <si>
    <t>MUJ105</t>
  </si>
  <si>
    <t>Número de acciones afirmativas generadas</t>
  </si>
  <si>
    <t>Número de acciones afirmativas generadas, para el cumplimiento normativo de cuota de género en el sector público</t>
  </si>
  <si>
    <t>Ley de cuotas 581 del 2000
2014: Puesto 18, entre 27 Alcaldías de ciudades capitales del país, según informe sobre la participación femenina en el desempeño de cargos directivos de la administración pública colombiana Departamen-to Administrativo de la Función Pública</t>
  </si>
  <si>
    <t>Promover una red interinstitucional que movilice el tema de juventud como asunto de ciudad y de agenda pública</t>
  </si>
  <si>
    <t>DES106</t>
  </si>
  <si>
    <t>Número de redes conformadas</t>
  </si>
  <si>
    <t>Número de redes interinstitucionales en temas de juventud conformadas</t>
  </si>
  <si>
    <t xml:space="preserve">Listado de organizaciones encargadas de trabajar en pro de la juventud </t>
  </si>
  <si>
    <t>Diseñar y ejecutar 4 estrategias de inclusión juvenil que promuevan el reconoc-miento, el respeto, la defensa y la protección a la diversidad</t>
  </si>
  <si>
    <t>DES107</t>
  </si>
  <si>
    <t>Número de estrategias de inclusión juvenil diseñadas y ejecutadas</t>
  </si>
  <si>
    <t>Desarrollar 4 estrategias de organización y participación que promuevan la formación y el ejercicio de la ciudadanía juvenil</t>
  </si>
  <si>
    <t>DES108</t>
  </si>
  <si>
    <t>Número de estrategias de organización y participación juvenil desarrolladas</t>
  </si>
  <si>
    <t>2015: 10 conversatorios - escuela de gobierno</t>
  </si>
  <si>
    <t>Diseñar y ejecutar 4 procesos dirigidos a la generación de capacidades y la construcción de oportunidades sociales para la juventud</t>
  </si>
  <si>
    <t>DES109</t>
  </si>
  <si>
    <t>Número de procesos diseñados y ejecutados</t>
  </si>
  <si>
    <t>Número de procesos dirigidos a la generación de capacidades, diseñados y ejecutados</t>
  </si>
  <si>
    <t>Ejecutar 5 estrategias para el goce efectivo de derechos de las personas mayores (en torno a la salud integral desde la política de atención primaria en salud, condiciones económicas dignas y atención y acompaña-miento institucional)</t>
  </si>
  <si>
    <t>DES110</t>
  </si>
  <si>
    <t xml:space="preserve">Estrategias ejecutadas </t>
  </si>
  <si>
    <t>Estrategias ejecutadas para el goce efectivo de derechos de las personas mayores</t>
  </si>
  <si>
    <t>Funcionamiento del 95% de los Centros Día para personas mayores
Atención  integral al 100% a las personas mayores en los Centros de Protección Social (280 personas institucionalizadas) 
Funcionamiento del 100% de los Centros Vida para personas mayores
Ejecución del 100% del Programa Colombia Mayor de subsidio en dinero para personas mayores vinculadas al programa</t>
  </si>
  <si>
    <t>Diseñar e implementar un plan de cultura para el envejecimien-to y la vejez con perspectiva generacional que prepare a la población sobre: aprender a envejecer, aprender mientras se envejece y aprender de los que envejecen.</t>
  </si>
  <si>
    <t>Diseñar e implementar un plan de cultura para el envejecimiento y la vejez con perspectiva generacional que prepare a la población sobre: aprender a envejecer, aprender mientras se envejece y aprender de los que envejecen.</t>
  </si>
  <si>
    <t>DES111</t>
  </si>
  <si>
    <t>Plan de cultura para envejecimiento y la vejez diseñado e implementado</t>
  </si>
  <si>
    <t>Desarrollar 4 estrategias de sensibilización con redes primarias y secundarias en torno a la protección, el reconocimiento  y la integración familiar</t>
  </si>
  <si>
    <t>DES112</t>
  </si>
  <si>
    <t>Número de estrategias de sensibilización con redes primarias y secundarias, desarrolladas</t>
  </si>
  <si>
    <t>Implementar 3 estrategias de interés local que vinculen el enfoque de envejecimiento y vejez y de participación social y ciudadana en el municipio</t>
  </si>
  <si>
    <t>DES113</t>
  </si>
  <si>
    <t>Proyectos identificados que vinculan efectivamente el enfoque</t>
  </si>
  <si>
    <t>Proyectos identificados que vinculan efectivamente el enfoque de envejecimiento y vejez</t>
  </si>
  <si>
    <t xml:space="preserve">Diseñar 3 estrategias que propendan por la transformación de lo público, armonicen e integren la información y vigilen la aplicación normativa </t>
  </si>
  <si>
    <t>DES114</t>
  </si>
  <si>
    <t>Número de estrategias diseñadas</t>
  </si>
  <si>
    <t>Número de estrategias diseñadas, que propendan por la transformación de lo público en cuanto a infraestructura, accesibilidad y servicios de la población con discapacidad</t>
  </si>
  <si>
    <t>Ejecutar 2 estrategias que favorezcan la garantía jurídica relacionada con las personas con discapacidad</t>
  </si>
  <si>
    <t>DES115</t>
  </si>
  <si>
    <t>Número de estrategias ejecutadas</t>
  </si>
  <si>
    <t>Número de estrategias ejecutadas que favorezcan la garantía jurídica de la PCD</t>
  </si>
  <si>
    <t>Promover 2 procesos de formación, reconocimiento y participación social de las personas con discapacidad</t>
  </si>
  <si>
    <t>DES116</t>
  </si>
  <si>
    <t>Número de procesos de formación, reconoci-miento y participación</t>
  </si>
  <si>
    <t>Número de procesos de formación, reconocimiento y participación de la PCD, promovidos</t>
  </si>
  <si>
    <t>Diseñar y ejecutar 5 estrategias que promuevan el desarrollo de la capacidad, la equidad y la inclusión social (Educación, salud, habilitación y rehabilitación, inclusión laboral y productiva, turismo, recreación, actividad física y deporte, cultura y protección social)</t>
  </si>
  <si>
    <t>DES117</t>
  </si>
  <si>
    <t>Número de estrategias diseñadas y ejecutadas, que promueven el desarrollo de la capacidad, la equidad y la inclusión social de la PCD</t>
  </si>
  <si>
    <t xml:space="preserve">  </t>
  </si>
  <si>
    <t>Diseñar y ejecutar 1 campaña de sensibilización en torno al reconocimiento de la discapacidad y la accesibilidad y movilidad</t>
  </si>
  <si>
    <t>DES118</t>
  </si>
  <si>
    <t>Número de Campañas ejecutadas</t>
  </si>
  <si>
    <t>Número de Campañas ejecutadas, de sensibilización en torno al reconocimiento de la discapacidad</t>
  </si>
  <si>
    <t>1 campaña</t>
  </si>
  <si>
    <t xml:space="preserve">Elaborar, ejecutar y hacer seguimiento del plan de acción de la política pública de familia </t>
  </si>
  <si>
    <t>DES119</t>
  </si>
  <si>
    <t>Plan de acción</t>
  </si>
  <si>
    <t>Plan de acción de la política pública de familia, elaborado</t>
  </si>
  <si>
    <t>Lineamientos</t>
  </si>
  <si>
    <t xml:space="preserve">Diseñar y ejecutar 2 estrategias para el fortalecimiento de la familia en la agenda pública </t>
  </si>
  <si>
    <t>DES120</t>
  </si>
  <si>
    <t>Número de estrategias diseñadas y ejecutadas, para el fortalecimiento de la familia</t>
  </si>
  <si>
    <t>Generar 2 alianzas interinstitucionales e intersectoriales orientadas a potenciar el bienestar y la convivencia familiar</t>
  </si>
  <si>
    <t>DES121</t>
  </si>
  <si>
    <t>Número de alianzas interinstitucionales e intersectoriales con familia, generadas</t>
  </si>
  <si>
    <t>Diseñar y ejecutar 2 estrategias que aporten al conocimiento de las transformaciones demográficas, económicas, sociales y políticas de las familias</t>
  </si>
  <si>
    <t>DES122</t>
  </si>
  <si>
    <t>Número de estrategias</t>
  </si>
  <si>
    <t>Número de estrategias diseñadas que aporten al conocimiento de las transformaciones demográficas, económicas, sociales y políticas de las familias</t>
  </si>
  <si>
    <t>Desarrollar una campaña sobre la democratización de las relaciones familiares</t>
  </si>
  <si>
    <t>DES123</t>
  </si>
  <si>
    <t>Número de campañas</t>
  </si>
  <si>
    <t>Número de campañas desarrolladas sobre la democratización de las relaciones familiares</t>
  </si>
  <si>
    <t>Construccion del plan de accion para la ejecucion de la politica publica</t>
  </si>
  <si>
    <t>Construccion del plan de accion para la ejecucion de la politica pública</t>
  </si>
  <si>
    <t>MUJ124</t>
  </si>
  <si>
    <t>Plan de accion construido</t>
  </si>
  <si>
    <t>Plan de accion de la política pública de identidades y diversidades sexuales, construido</t>
  </si>
  <si>
    <t>implementar en un 10% la politica publica  de identidades y diversidades sexuales</t>
  </si>
  <si>
    <t>Implementar en un 10% la politica publica  de identidades y diversidades sexuales</t>
  </si>
  <si>
    <t>MUJ125</t>
  </si>
  <si>
    <t xml:space="preserve">Porcentaje de ejecucion de la implementacion del  plan de accion </t>
  </si>
  <si>
    <t>Porcentaje de ejecucion de la implementacion del  plan de accion de la política pública de identidades y diversidades sexuales</t>
  </si>
  <si>
    <t>Realizar y/o apoyar dos actividades anuales de reconocimiento de identidad indígena o afrodescendiente</t>
  </si>
  <si>
    <t>MUJ126</t>
  </si>
  <si>
    <t>Número de actividades anuales realizadas o apoyadas</t>
  </si>
  <si>
    <t>Número de actividades anuales realizadas o apoyadas que promuevan la inclusión de la población étnica y afro en asuntos de ciudad</t>
  </si>
  <si>
    <t>Atender el 100% de familias inscritas en el programa Mas Familias en Acción</t>
  </si>
  <si>
    <t>DES127</t>
  </si>
  <si>
    <t>Porcentaje de familias atendidas</t>
  </si>
  <si>
    <t>Porcentaje de familias atendidas en el programa "Más familias en acción"</t>
  </si>
  <si>
    <t>100% de familias atendidas en Mas Familias en acción</t>
  </si>
  <si>
    <t>Atender el 100% de familias beneficiarias del programa red unidos</t>
  </si>
  <si>
    <t>DES128</t>
  </si>
  <si>
    <t>Porcentaje de familias con acompañamiento</t>
  </si>
  <si>
    <t>Porcentaje de familias del programa Red Unidos con acompañamiento</t>
  </si>
  <si>
    <t>91,40% de familias  Red Unidos con acompañamiento familiar</t>
  </si>
  <si>
    <t>Realizar 4 procesos de formación en artes y oficios</t>
  </si>
  <si>
    <t>DES129</t>
  </si>
  <si>
    <t>Número de procesos de formación realizados</t>
  </si>
  <si>
    <t>Número de procesos de formación realizados en artes y oficios</t>
  </si>
  <si>
    <t>Gestión para el Autosostenimiento, el emprendimiento y el Fomento Empresarial</t>
  </si>
  <si>
    <t>4 proceso de formación en artes y oficios</t>
  </si>
  <si>
    <t>Atender el 100% de solicitudes con cumplimiento de requisitos para auxilio funerario</t>
  </si>
  <si>
    <t>DES130</t>
  </si>
  <si>
    <t>Porcentaje de solicitudes de auxilio funerario atendidas</t>
  </si>
  <si>
    <t>100% de solicitudes de auxilio funerario atendidas</t>
  </si>
  <si>
    <t>Ejecutar 7 programas de Deporte (apoyo a talentos deportistas y de alto rendimiento, deporte adaptado, eventos de carácter nacional, clubes ligas y escuelas deportivas, semilleros de talentos deportivos, deporte social comunitario, juegos universitarios e interclubes)  en la zona rural y urbana del municipio de Manizales.</t>
  </si>
  <si>
    <t>DEP131</t>
  </si>
  <si>
    <t>Número de programas deportivos ejecutados</t>
  </si>
  <si>
    <t>Gestión para el Fomento del Deporte y la Sana Recreación</t>
  </si>
  <si>
    <t>2015: 4 programas deportivos en el municipio</t>
  </si>
  <si>
    <t>Secretaría de Deportes</t>
  </si>
  <si>
    <t xml:space="preserve">Realizar 5 programas recreativos (tomas recreativas, festivales recreativos, cuadras recreativas, centros comunitarios de actividad física y recreación, ludotecas) en las comunas y corregimientos del municipio de Manizales. </t>
  </si>
  <si>
    <t>DEP132</t>
  </si>
  <si>
    <t>Número de programas recreativos realizados</t>
  </si>
  <si>
    <t>2015: 5 programas recreativos en el municipio</t>
  </si>
  <si>
    <t>Ejecutar 3 programas de Educación Física (juegos escolares, juegos intercolegiados y jornadas extraescolares) en la zona rural y urbana del municipio de Manizales</t>
  </si>
  <si>
    <t>DEP133</t>
  </si>
  <si>
    <t>Número de programas de educación física ejecutados</t>
  </si>
  <si>
    <t>2015: 3 programas de educación física en el municipio</t>
  </si>
  <si>
    <t>Ejecutar 4 programas de actividad física (actividad física musicalizada, ciclo vías-recreativas, caminatas-senderismo y acciones de desarrollo de hábitos de vida saludable)  en la zona rural y urbana del municipio de Manizales</t>
  </si>
  <si>
    <t>DEP134</t>
  </si>
  <si>
    <t>Número de programas de Actividad física ejecutados</t>
  </si>
  <si>
    <t xml:space="preserve"> 2015: 3 programas: ciclo vía, actividad física con adultos mayores, paradas satélites de aeróbicos</t>
  </si>
  <si>
    <t>Creación y ejecución de 4 campañas dirigidas a la promoción de la cultura deportiva y la actividad física (promoción del uso de la bicicleta, , manual de la actividad física-primero la actividad física, tomas de actividad física en puntos estratégicos de la ciudad y deporte y salud)</t>
  </si>
  <si>
    <t>Creación y ejecución de 4 campañas dirigidas a la promoción de la cultura deportiva y la actividad física (promoción del uso de la bicicleta,  manual de la actividad física-primero la actividad física, tomas de actividad física en puntos estratégicos de la ciudad y deporte y salud)</t>
  </si>
  <si>
    <t>DEP135</t>
  </si>
  <si>
    <t>Número de campañas ejecutadas</t>
  </si>
  <si>
    <t>Número de campañas ejecutadas, dirigidas a la promoción de la cultura deportiva y la actividad física</t>
  </si>
  <si>
    <t>Realizar mantenimiento al 100% de los escenarios deportivos del municipio de Manizales</t>
  </si>
  <si>
    <t>DEP136</t>
  </si>
  <si>
    <t>Porcentaje de mantenimientos realizados</t>
  </si>
  <si>
    <t>Porcentaje de mantenimientos realizados a escenarios deportivos</t>
  </si>
  <si>
    <t>65 escenarios intervenidos en mantenimientos sobre 211 existentes</t>
  </si>
  <si>
    <t>Construir y adecuar 20 escenarios deportivos en el municipio (Canchas sintéticas, bolera pública, patinodromo. Gimnasios al aire libre, entre otros)</t>
  </si>
  <si>
    <t>DEP137</t>
  </si>
  <si>
    <t>Número de escenarios deportivos adecuados y construidos</t>
  </si>
  <si>
    <t>16 escenarios adecuados y construidos en el cuatrienio a 2015</t>
  </si>
  <si>
    <t>Realizar 120 recorridos con vigías del patrimonio en el municipio de Manizales</t>
  </si>
  <si>
    <t>CUL138</t>
  </si>
  <si>
    <t>Recorridos con vigías del patrimonio realizados</t>
  </si>
  <si>
    <t>NA</t>
  </si>
  <si>
    <t>120 recorridos con vigías del patrimonio</t>
  </si>
  <si>
    <t xml:space="preserve">Sensibilizar a 6.000 ciudadanos en la conservación, divulgación y preservación del patrimonio cultural de la ciudad (1500 ciudadanos por año) </t>
  </si>
  <si>
    <t>CUL139</t>
  </si>
  <si>
    <t xml:space="preserve">Número de personas sensibilizadas </t>
  </si>
  <si>
    <t xml:space="preserve">Número de personas sensibilizadas en la conservación, divulgación y preservación del patrimonio cultural </t>
  </si>
  <si>
    <t xml:space="preserve">5.496 personas beneficiadas o sensibilizadas en el cuatrienio 2012-2015  </t>
  </si>
  <si>
    <t>Realizar mantenimiento a 20% de los bienes de interés histórico, cultural y arquitectónico de propiedad del municipio</t>
  </si>
  <si>
    <t>Realizar mantenimiento al 20% de los bienes de interés histórico, cultural y arquitectónico de propiedad del municipio</t>
  </si>
  <si>
    <t>PLA140</t>
  </si>
  <si>
    <t>Porcentaje de bienes de interés histórico con manteni-miento realizado</t>
  </si>
  <si>
    <t>Porcentaje de bienes de interés histórico con mantenimiento realizado</t>
  </si>
  <si>
    <t xml:space="preserve">7 bienes de interés histórico según resolución </t>
  </si>
  <si>
    <t>Implementar en un 10% el plan de conservación del archivo histórico</t>
  </si>
  <si>
    <t>CUL141</t>
  </si>
  <si>
    <t>Porcentaje de implementa-ción del plan del archivo histórico</t>
  </si>
  <si>
    <t>Porcentaje de implementación del plan del archivo histórico</t>
  </si>
  <si>
    <t>Plan de conservación del archivo histórico elaborado</t>
  </si>
  <si>
    <t>Elaborar documento técnico de soporte</t>
  </si>
  <si>
    <t>PLA142</t>
  </si>
  <si>
    <t>Documento DTS elaborado</t>
  </si>
  <si>
    <t>Términos de referencia del Ministerio de Cultura para la formulación del Plan Especial de Manejo y protección</t>
  </si>
  <si>
    <t>Elaborar y presentar proyecto de acto administrativo</t>
  </si>
  <si>
    <t>PLA143</t>
  </si>
  <si>
    <t>Proyecto de acto administrativo presentado</t>
  </si>
  <si>
    <t>Proyecto de acto administrativo para el plan especial de manejo y protección, presentado</t>
  </si>
  <si>
    <t>Resolución 0785/100</t>
  </si>
  <si>
    <t>Asesorar 12 nuevas iniciativas para el fomento del emprendimiento cultural</t>
  </si>
  <si>
    <t>Asesorar 12  iniciativas para el fomento del emprendimiento cultural</t>
  </si>
  <si>
    <t>CUL144</t>
  </si>
  <si>
    <t>Número de iniciativas asesoradas</t>
  </si>
  <si>
    <t>Número de iniciativas asesoradas, para el fomento del emprendimiento cultural</t>
  </si>
  <si>
    <t>2015:  6 iniciativas asesoradas</t>
  </si>
  <si>
    <t>Apoyar 60 iniciativas artísticas y culturales propias y externas</t>
  </si>
  <si>
    <t>CUL145</t>
  </si>
  <si>
    <t>Número de iniciativas artísticas y culturales apoyadas</t>
  </si>
  <si>
    <t>2015: 30 iniciativas apoyadas</t>
  </si>
  <si>
    <t>Realizar anualmente 450 talleres de formación complementaria en las bibliotecas públicas</t>
  </si>
  <si>
    <t>CUL146</t>
  </si>
  <si>
    <t>Número de talleres de formación complementaria realizados</t>
  </si>
  <si>
    <t>2015:  450 talleres</t>
  </si>
  <si>
    <t>Garantizar el funcionamiento del 100% de las  bibliotecas publicas de la ciudad</t>
  </si>
  <si>
    <t>CUL147</t>
  </si>
  <si>
    <t>Porcentaje de Bibliotecas fortalecidas</t>
  </si>
  <si>
    <t>Porcentaje de Bibliotecas públicas en funcionamiento y fortalecidas</t>
  </si>
  <si>
    <t>9 Bibliotecas Públicas del Municipio</t>
  </si>
  <si>
    <t>Realizar 1.500 actividades anuales de promoción de lectura</t>
  </si>
  <si>
    <t>CUL148</t>
  </si>
  <si>
    <t>Número de actividades de promoción de cultura realizadas</t>
  </si>
  <si>
    <t>1.500 actividades anuales</t>
  </si>
  <si>
    <t>360 apoyos artísticos brindados a la comunidad</t>
  </si>
  <si>
    <t>Brindar 360 apoyos artísticos a la comunidad</t>
  </si>
  <si>
    <t>CUL149</t>
  </si>
  <si>
    <t>Número de apoyos artísticos brindados a la comunidad</t>
  </si>
  <si>
    <t>211 apoyos en 2015</t>
  </si>
  <si>
    <t>320 presentaciones locales, regionales y nacionales realizadas por la Banda Municipal</t>
  </si>
  <si>
    <t>Realizar 320 presentaciones  locales, regionales y nacionales por la Banda Municipal</t>
  </si>
  <si>
    <t>CUL150</t>
  </si>
  <si>
    <t>Número de presentaciones realizadas por la Banda Municipal</t>
  </si>
  <si>
    <t>90 presentaciones realizadas en 2015</t>
  </si>
  <si>
    <t>2 Ruedas de Negocios Culturales</t>
  </si>
  <si>
    <t>Participar de 2 Ruedas de Negocios Culturales</t>
  </si>
  <si>
    <t>CUL151</t>
  </si>
  <si>
    <t>Numero de Ruedas de negocios Culturales Realizadas</t>
  </si>
  <si>
    <t>Número de Ruedas de Negocio culturales realizadas</t>
  </si>
  <si>
    <t>Metodología participativa para la formulación del Plan</t>
  </si>
  <si>
    <t>Formular una política pública para el sector cultural en el Municipio de Manizales</t>
  </si>
  <si>
    <t>CUL152</t>
  </si>
  <si>
    <t>Política pública cultural formulada</t>
  </si>
  <si>
    <t>Realizar mínimo 4 intervenciones o dotaciones en escenarios culturales</t>
  </si>
  <si>
    <t>Realizar 4 intervenciones o dotaciones en Escenarios Culturales públicos o privados de acuerdo a la normatividad vigente</t>
  </si>
  <si>
    <t>CUL153</t>
  </si>
  <si>
    <t>Número de intervenciones realizadas</t>
  </si>
  <si>
    <t>Número de intervenciones realizadas a escenarios culturales</t>
  </si>
  <si>
    <t>1 intervención realizada</t>
  </si>
  <si>
    <t>Incrementar en un 5% los talleres de formación artística y sociocultural en el municipio de Manizales</t>
  </si>
  <si>
    <t>Incrementar en un 5% los talleres de formación artística y sociocultural en las casas de cultura del municipio de Manizales</t>
  </si>
  <si>
    <t>CUL154</t>
  </si>
  <si>
    <t xml:space="preserve">Número de talleres de formación artística y cultural desarrollados </t>
  </si>
  <si>
    <t>Número de talleres de formación artística y cultural realizados</t>
  </si>
  <si>
    <t>2015: 120 talleres</t>
  </si>
  <si>
    <t>Incrementar en un 5% la participación de usuarios en procesos de formación artística y sociocultural en el Municipio de Manizales</t>
  </si>
  <si>
    <t>Incrementar en un 5% la participación de usuarios en procesos de formación artística y sociocultural en las casas de cultura del Municipio de Manizales</t>
  </si>
  <si>
    <t>CUL155</t>
  </si>
  <si>
    <t>Número de usuarios participantes en los procesos de formación artística y sociocultural</t>
  </si>
  <si>
    <t>2015: 2.850</t>
  </si>
  <si>
    <t>Incrementar en un 5% la asistencia a los eventos artísticos y comunitarios</t>
  </si>
  <si>
    <t>CUL156</t>
  </si>
  <si>
    <t>Número de usuarios participantes en eventos artísticos</t>
  </si>
  <si>
    <t>Número de asistentes a eventos artísticos</t>
  </si>
  <si>
    <t>2015: 50.852</t>
  </si>
  <si>
    <t>Incrementar en un 5% el número de eventos de formación artística y comunitaria</t>
  </si>
  <si>
    <t>CUL157</t>
  </si>
  <si>
    <t xml:space="preserve">Número de talleres de formación
Número de usuarios
</t>
  </si>
  <si>
    <t xml:space="preserve">Numero de eventos artisticos realizados </t>
  </si>
  <si>
    <t>2015:497</t>
  </si>
  <si>
    <t>Formular un proyecto de monitoreo de las áreas de conservación ambiental e implementar en un 10% anual a partir de la formulación considerando las áreas municipales y de articulación regional</t>
  </si>
  <si>
    <t>Formular un proyecto de monitoreo de las áreas de conservación ambiental</t>
  </si>
  <si>
    <t>MED158</t>
  </si>
  <si>
    <t>Proyecto formulado</t>
  </si>
  <si>
    <t>Proyecto formulado para el monitoreo de la áreas de conservación ambiental</t>
  </si>
  <si>
    <t>Estudio de Estructura Ecológica línea base de indicadores de biodiversidad y servicios ecosistémicos.
Estructura Ecológica departamen-tal y diagnóstico del plan de ordenamiento y manejo de cuencas hidrográficas - POMCA</t>
  </si>
  <si>
    <t>Implementar el proyecto en un 10% anual a partir de la formulación del proyecto de monitoreo de las áreas de conservación ambiental, considerando las áreas municipales y de articulación regional</t>
  </si>
  <si>
    <t>MED159</t>
  </si>
  <si>
    <t>Porcentaje de implementación</t>
  </si>
  <si>
    <t>Porcentaje de implementación del proyecto de monitoreo de la áreas de conservación ambiental</t>
  </si>
  <si>
    <t>Estudio de Estructura Ecológica línea base de indicadores de biodiversidad y servicios ecosistémicos.
Estructura Ecológica departamental y diagnóstico del plan de ordenamiento y manejo de cuencas hidrográficas - POMCA</t>
  </si>
  <si>
    <t xml:space="preserve">Formular un proyecto modelo de restauración, rehabilitación y reconversión de actividades productivas de áreas transformadas identificadas en la estructura ecológica. Iniciar su aplicación en 50 hectareas por año </t>
  </si>
  <si>
    <t>Formular un proyecto modelo de restauración, rehabilitación y reconversión de actividades productivas de áreas transformadas identificadas en la estructura ecológica.</t>
  </si>
  <si>
    <t>MED160</t>
  </si>
  <si>
    <t>Proyecto formulado "Modelo de restauración, reahabilitación y reconversión de actividades productivas de áreas transformadas identificadas en la estructura ecológica"</t>
  </si>
  <si>
    <t>2015: Estudio de estructura Ecológica línea base de las áreas transformadas en suelos de la estructura ecológica</t>
  </si>
  <si>
    <t>Del proyecto modelo de restauración, rehabilitación y reconversión de actividades productivas iniciar su aplicación en 50 hectáreas por año.</t>
  </si>
  <si>
    <t>MED161</t>
  </si>
  <si>
    <t>Hectáreas  de suelo restaurado, rehabilitado o con reconversión de actividades productivas por año</t>
  </si>
  <si>
    <t>Realizar un estudio de prefactibilidad en zonas estratégicas para abasteci-miento de agua superficial y/o subterranea.</t>
  </si>
  <si>
    <t>MED162</t>
  </si>
  <si>
    <t xml:space="preserve">Estudio de prefactibilidad realizado </t>
  </si>
  <si>
    <t xml:space="preserve">Estudio de prefactibilidad realizado en zonas estratégicas para abasteci-miento de agua superficial y/o subterranea. </t>
  </si>
  <si>
    <t>2015: Estudio de estructura ecológica con la delimitación de zonas de abastecimiento.  
Estudios de zonas de abasteci-miento elaborados por Corpocaldas que hacen parte del diagnóstico del plan de ordenamiento y manejo de cuencas hidrográficas - POMCA</t>
  </si>
  <si>
    <t xml:space="preserve">Formular, reglamentar, implementar y monitorear 4 instrumentos de gestión y financiación para la Estructura Ecológica de Soporte de Manizales. </t>
  </si>
  <si>
    <t>MED163</t>
  </si>
  <si>
    <t>Número de instrumentos formulados reglamenta-dos e implementados</t>
  </si>
  <si>
    <t>Número de instrumentos de gestión y financiación para la Estructura Ecológica de Soporte de Manizales, formulados, reglamentados e implementados.</t>
  </si>
  <si>
    <t>2015: Instrumentos definidos en la estructura ecológica de soporte priorizados en la revisión del plan de ordenamiento territorial -  POT</t>
  </si>
  <si>
    <t>Apoyar el fortalecimiento del 100% de los colegios de la red PRAE y su articulación con los PRAE de los colegios privados, así como su armonización con la ordenanza 587 de 2007, los programas ambientales del plan de desarrollo y su integración con los comités interinstitucionales de educación ambiental de Caldas-CIDEAT</t>
  </si>
  <si>
    <t>MED164</t>
  </si>
  <si>
    <t>Porcentaje de colegios públicos articulados</t>
  </si>
  <si>
    <t>Porcentaje de colegios públicos fortalecidos (mediante acciones de: articulación con los PRAE de los colegios privados y con el CIDEAT, y armonizados con la ordenanza 587 de 2007, los programas ambientales del plan de desarrollo)</t>
  </si>
  <si>
    <t>Ningún PRAE articulado al nuevo plan de desarrollo</t>
  </si>
  <si>
    <t>Diseño y desarrollo de programa de sensibilización ambiental en el 70% de las comunas y corregimientos que permita mejorar la gestión ambiental con el fortalecimiento del nivel de participación , control social y veeduría ciudadana</t>
  </si>
  <si>
    <t>MED165</t>
  </si>
  <si>
    <t>Programa diseñado
Porcentaje de comunas impactadas</t>
  </si>
  <si>
    <t>Porcentaje de comunas y corregimientos con programa de sensibilización en desarrollo</t>
  </si>
  <si>
    <t>Programa de sesibilización en comparendo ambiental sin estructura establecida</t>
  </si>
  <si>
    <t>Realizar la socialización y reglamentación de la política ambiental del municipio de Manizales</t>
  </si>
  <si>
    <t>MED166</t>
  </si>
  <si>
    <t>Política socializada, Decreto de Adopción de la Política Ambiental</t>
  </si>
  <si>
    <t>Política Ambiental Reglamentada</t>
  </si>
  <si>
    <t>Política ambiental formulada</t>
  </si>
  <si>
    <t>Invertir el 100% del 1% de los ingresos corrientes del municipio en mantenimiento, adquisición o pago por servicios ambientales en ecosistemas estratégicos para la provisión del recurso hídrico para acueductos</t>
  </si>
  <si>
    <t>Invertir el 100% del 1% de los ingresos corrientes anuales del municipio en mantenimiento, adquisición o pago por servicios ambientales en ecosistemas estratégicos para la provisión del recurso hídrico para acueductos</t>
  </si>
  <si>
    <t>Mantenimiento
(Acumulado)</t>
  </si>
  <si>
    <t>MED167</t>
  </si>
  <si>
    <t>Porcentaje de inversión del 1%</t>
  </si>
  <si>
    <t>Porcentaje de inversión del 1%, de los ingresos corrientes del municipio, en mantenimiento, adqusición o pago de servicios ambientales en ecosistemas estratégicos para la provisión del recurso hídrico para acueductos</t>
  </si>
  <si>
    <t xml:space="preserve">2015: $834.736.715 mantenimiento de predios.
2014: $985.451.230 mantenimiento de predios
$124.128.579 compra de predios
</t>
  </si>
  <si>
    <t>Conservar y reforestar 500Ha. de tierra en las cuencascabastecedoras</t>
  </si>
  <si>
    <t>AGU168</t>
  </si>
  <si>
    <t>Mínimo 500 Ha. De tierra en las cuencas abastecedoras en proceso de reforestación</t>
  </si>
  <si>
    <t>Hectáreas de tierra en las cuencas abastecedoras, conservadas y reforestadas</t>
  </si>
  <si>
    <t>11095Ha (5255 Ha. En propiedad del Municipio y Aguas de Manizales, 5500 Ha. Chec, 340 Ha. Corpocaldas)</t>
  </si>
  <si>
    <t>Apoyar la creación, formalización, fortalecimiento o asociación de juntas de acueducto en el 100% de acueductos rurales no cubiertos por ESP</t>
  </si>
  <si>
    <t>MED169</t>
  </si>
  <si>
    <t>Porcentaje de acueductos rurales con procesos de creación, formalización, fortalecimiento o asociación</t>
  </si>
  <si>
    <t>2015: 29 acueductos no cubiertos por ESP
7 juntas de acueducto rural con procesos de fortalecimineto en el corregimiento Manantial</t>
  </si>
  <si>
    <t>Apoyar un proyecto estratégico anual en el marco de la cuenca del Río Chinchiná</t>
  </si>
  <si>
    <t>MED170</t>
  </si>
  <si>
    <t>Estrategia anual desarrollada</t>
  </si>
  <si>
    <t>Estrategia anual desarrollada, en el marco de la cuenca del Rio Chinchiná</t>
  </si>
  <si>
    <t>Convenio marco, pactos por la cuenca del Río Chinchiná. Participación del municipio en el Consejo de Cuencas</t>
  </si>
  <si>
    <t xml:space="preserve">Realizar 4 ofertas atractivas y complementarias en los parques y Eco parques </t>
  </si>
  <si>
    <t>CUL171</t>
  </si>
  <si>
    <t>Número de ofertas atractivas y complementarias realizadas</t>
  </si>
  <si>
    <t>Número de ofertas atractivas y complementarias realizadas en los parques y ecoparques</t>
  </si>
  <si>
    <t>Una oferta lúdico recreativa y ambiental</t>
  </si>
  <si>
    <t>Establecer acciones de conservación, investigación, educación, control o restauración en el marco de los PMA formulados en mínimo 2 áreas de interés ambiental al año.</t>
  </si>
  <si>
    <t>MED172</t>
  </si>
  <si>
    <t>Número de áreas de interés ambiental intervenidas al año con acciones de conservación, investigación, educación, control o restauración</t>
  </si>
  <si>
    <t>7 áreas de interés ambiental con PMA formulados</t>
  </si>
  <si>
    <t xml:space="preserve">
Formulación de un plan de recuperación de espacio público 
</t>
  </si>
  <si>
    <t>MED173</t>
  </si>
  <si>
    <t>Plan Formulado</t>
  </si>
  <si>
    <t>Plan de recuperación de espacio público formulado</t>
  </si>
  <si>
    <t>Control y Regulación Comercial</t>
  </si>
  <si>
    <t>No Existe Plan</t>
  </si>
  <si>
    <t>Revisión y ajuste de la normatividad por ocupación de vendedores informales (incorporación de zonas naranja) y actualización de estudios socioeconómicos –SE - de vendedores informales (actualización del 80% de los Estudios SE de los vendedores informales)</t>
  </si>
  <si>
    <t>Revisar y ajustar la normatividad por ocupación de vendedores informales (incorporación de zonas naranja)</t>
  </si>
  <si>
    <t>MED174</t>
  </si>
  <si>
    <t>Estudios socioeconómicos actualizados</t>
  </si>
  <si>
    <t>Normatividad por ocupación de vendedores informales, revisada y ajustada</t>
  </si>
  <si>
    <t>Acuerdo 443</t>
  </si>
  <si>
    <t>Actualizar estudios socioeconómicos –SE de vendedores informales (actualización del 80% de los Estudios SE de los vendedores informales)</t>
  </si>
  <si>
    <t>MED175</t>
  </si>
  <si>
    <t>Porcentaje de actualización de Estudios socioeconómicos de vendedores informales</t>
  </si>
  <si>
    <t>2015: En promedio 2500 Estudios socioeconómicos aplicados</t>
  </si>
  <si>
    <t>Formalizar 15 vendedores anuales</t>
  </si>
  <si>
    <t>MED176</t>
  </si>
  <si>
    <t xml:space="preserve">Vendedores informales formalizados anuales </t>
  </si>
  <si>
    <t>2015: 25 vendedores formalizados</t>
  </si>
  <si>
    <t>Dotar de infraestructura a 400 espacios  nuevos para ubicación de vendedores informales autorizados en la ciudad</t>
  </si>
  <si>
    <t>MED177</t>
  </si>
  <si>
    <t>Número de mobiliarios construidos</t>
  </si>
  <si>
    <t>Número de mobiliarios construidos para vendedores informales</t>
  </si>
  <si>
    <t>2015: 230 módulos de venta informal instalados en la ciudad</t>
  </si>
  <si>
    <t>Diseñar y ejecutar el plan de control de ocupación informal de suelos de protección que permita detener el 100% de nuevas ocupaciones informales</t>
  </si>
  <si>
    <t>Diseñar un plan de control de ocupación informal de suelos de protección</t>
  </si>
  <si>
    <t>MED178</t>
  </si>
  <si>
    <t>Plan diseñado</t>
  </si>
  <si>
    <t>Plan de control de ocupación informal de suelos de protección, diseñado</t>
  </si>
  <si>
    <t>Ejecutar el plan de control de ocupación informal de suelos de protección que permita detener el 100% de nuevas ocupaciones informales</t>
  </si>
  <si>
    <t>MED179</t>
  </si>
  <si>
    <t>% de nuevas ocupaciones informales</t>
  </si>
  <si>
    <t>Porcentaje de nuevas ocupaciones controladas</t>
  </si>
  <si>
    <t>Sin información</t>
  </si>
  <si>
    <t>Disminuir en un 20% anual las ocupaciones por vendedores informales no autorizados</t>
  </si>
  <si>
    <t>MED180</t>
  </si>
  <si>
    <t>% de espacio público con ocupaciones informales no autorizadas</t>
  </si>
  <si>
    <t>Porcentaje de espacio público recuperado de ocupaciones informales no autorizadas</t>
  </si>
  <si>
    <t>Por construir línea base</t>
  </si>
  <si>
    <t>EC</t>
  </si>
  <si>
    <t xml:space="preserve">Realizar manejo ambiental de Eco-parques, parques y zonas verdes del municipio, articulando el sistema de espacio público con la Estructura ecológica municipal </t>
  </si>
  <si>
    <t xml:space="preserve">Realizar al 100% el manejo ambiental de Eco-parques, parques y zonas verdes del municipio, articulando el sistema de espacio público con la Estructura ecológica municipal </t>
  </si>
  <si>
    <t>MED181</t>
  </si>
  <si>
    <t>Porcentaje de parques con mantenimiento</t>
  </si>
  <si>
    <t>Porcentaje de zonas verdes con mantenimiento</t>
  </si>
  <si>
    <t>Espacio público 4,75 ha</t>
  </si>
  <si>
    <t>Mejorar la dotación de 3 parques en el cuatrienio.</t>
  </si>
  <si>
    <t>MED182</t>
  </si>
  <si>
    <t>Número de parques mejorados</t>
  </si>
  <si>
    <t>Parques mejorados en promedio 7</t>
  </si>
  <si>
    <t>Recuperación ambiental con promoción de desarrollo de espacio público en los retiros de cauces de la zona urbana, para llegar a 4 km de parques lineales en el cuatrienio</t>
  </si>
  <si>
    <t>MED183</t>
  </si>
  <si>
    <t>Km de parque lineal construido</t>
  </si>
  <si>
    <t>Diseño parque lineal el Guamo y diseño del Parque lineal olivares tramo Asunción</t>
  </si>
  <si>
    <t xml:space="preserve">Implementar un hospital público veterinario </t>
  </si>
  <si>
    <t>MED184</t>
  </si>
  <si>
    <t>Clínica veterinaria pública</t>
  </si>
  <si>
    <t>No existe Clínica Veterinaria Pública</t>
  </si>
  <si>
    <t>Ampliar la cobertura de la unidad de protección animal a 350 animales:
Construcción de nuevas instalaciones (Zona de cuarentena, zona para cachorros, otros) y la dotación en atención animal</t>
  </si>
  <si>
    <t>MED185</t>
  </si>
  <si>
    <t>Cobertura de la UPA</t>
  </si>
  <si>
    <t>Número de atenciones de fauna doméstica callejera en la UPA</t>
  </si>
  <si>
    <t>Capacidad actual de la UPA: 180 animales</t>
  </si>
  <si>
    <t>Ampliar y consolidar el programa de adopción de animales con la entrega en adopción de 6000 animales.</t>
  </si>
  <si>
    <t>MED186</t>
  </si>
  <si>
    <t>Número de Adopciones anuales</t>
  </si>
  <si>
    <t>Número de Adopciones de fauna doméstica callejera</t>
  </si>
  <si>
    <t>900 animales en adopción anual</t>
  </si>
  <si>
    <t>Esterilización de fauna doméstica, canina y felina, callejera y  en estratos 1 y 2  1500 esterilizaciones</t>
  </si>
  <si>
    <t>MED187</t>
  </si>
  <si>
    <t>Número de Esterilizaciones anuales</t>
  </si>
  <si>
    <t>Número de Esterilizaciones a fauna doméstica canina y felina: callejera y de estratos 1 y 2</t>
  </si>
  <si>
    <t>Mantener una cobertura del 100% de vacunación antirrábica y desparasitación en los caninos y felinos para adopción.</t>
  </si>
  <si>
    <t>MED188</t>
  </si>
  <si>
    <t>Porcentaje de animales vacunados y desparasita-dos dados en adopción</t>
  </si>
  <si>
    <t>Porcentaje de animales vacunados y desparasitados dados en adopción</t>
  </si>
  <si>
    <t>100% de los animales que salen de la UPA para adopción son desparasitados y vacunados</t>
  </si>
  <si>
    <t>Mantener y fortalecer el Grupo de atención y rescate animal –GARA</t>
  </si>
  <si>
    <t>MED189</t>
  </si>
  <si>
    <t>Grupo GARA en funcionamiento</t>
  </si>
  <si>
    <t>Grupo creado</t>
  </si>
  <si>
    <t>Implementación de 3 procesos biomédicos para el mejoramiento de las condiciones medico veterinarias de los animales alojados en la UPA</t>
  </si>
  <si>
    <t>Implementación de 3 procesos biomédicos para el mejoramiento de las condiciones médico veterinarias de los animales alojados en la UPA</t>
  </si>
  <si>
    <t>MED190</t>
  </si>
  <si>
    <t>Equipos biomédicos adquiridos</t>
  </si>
  <si>
    <t>Procesos biomédicos implementados</t>
  </si>
  <si>
    <t>Ampliación de la cobertura de dispensadores de bolsas, a 100 en el cuatrienio</t>
  </si>
  <si>
    <t>MED191</t>
  </si>
  <si>
    <t>Número de dispensadores instalados</t>
  </si>
  <si>
    <t>Número de dispensadores de bolsas para residuos caninos instalados</t>
  </si>
  <si>
    <t>90 dispensadores instalados</t>
  </si>
  <si>
    <t xml:space="preserve">Implementar el centro de monitoreo y sistemas de alerta hidro- meteorológicas, sísmicas, volcánicas y geotécnicas </t>
  </si>
  <si>
    <t>RIE192</t>
  </si>
  <si>
    <t>Un centro de monitoreo y sistema de alertas para la gestión del riesgo y adaptación al cambio climático funcionando</t>
  </si>
  <si>
    <t>48 estaciones hidro- meteorológi-cas, meteoroló-gicas y de alarma, 11 acelerógrafos, 12 piezómetros, y un Observatorio Vulcanológico-Sísmico de Manizales</t>
  </si>
  <si>
    <t>Actualizar el  inventario de eventos y perdidas integrales del municipio mediante el formato estandarizado</t>
  </si>
  <si>
    <t>RIE193</t>
  </si>
  <si>
    <t>Una base de eventos y perdidas actualizada</t>
  </si>
  <si>
    <t>Inventario existente en UGR, Bomberos, CORPOCALDAS, formato estandarizado de registro de eventos</t>
  </si>
  <si>
    <t>Fortalecer y Mantener el Sistema de Información Municipal para la Gestión del Riesgo SIRMAN  y Desarrollar evaluaciones de amenazas por eventos tecnológicos</t>
  </si>
  <si>
    <t xml:space="preserve">Fortalecer y Mantener el Sistema de Información Municipal para la Gestión del Riesgo SIRMAN </t>
  </si>
  <si>
    <t>RIE194.1</t>
  </si>
  <si>
    <t>Un sistema actualizado y funcionando</t>
  </si>
  <si>
    <t>Un sistema de información municipal para la gestión del riesgo SIRMAN,actualizado y funcionando</t>
  </si>
  <si>
    <t xml:space="preserve">SIRMAN y base documental.
Inventario de industrias y documento técnico de intervenciones en edificios para incendios, evaluación de Ecopetrol-PENUD
</t>
  </si>
  <si>
    <t xml:space="preserve"> Desarrollar evaluaciones de amenazas por eventos tecnológicos</t>
  </si>
  <si>
    <t>RIE194.2</t>
  </si>
  <si>
    <t>Evaluación de amenaza tecnológica realizada</t>
  </si>
  <si>
    <t>Adoptar e implementar  la microzonificación Sísmica armonizada de Manizales</t>
  </si>
  <si>
    <t>RIE195</t>
  </si>
  <si>
    <t xml:space="preserve">Documento de acuerdo o decreto </t>
  </si>
  <si>
    <t xml:space="preserve">Documento de acuerdo o decreto para la microzonificación sísmica armonizada </t>
  </si>
  <si>
    <t>Microzonificación sísmica Armonizada NSR 2010, Documento “Impacto de la nueva microzonificación sísmica de la ciudad de Manizales en los costos estructurales de edificaciones</t>
  </si>
  <si>
    <t>Actualizar al 100% el inventario y monitoreo de viviendas ubicadas en zonas de alto riesgo</t>
  </si>
  <si>
    <t>RIE196</t>
  </si>
  <si>
    <t>Inventario de viviendas actualizado</t>
  </si>
  <si>
    <t>Inventario actualizado de viviendas ubicadas en zonas de alto riesgo</t>
  </si>
  <si>
    <t>Inventario de Viviendas existente 2014 (2861 viviendas, fuente programa guardianas de la ladera), metodología MVCT, zonas de alto riesgo POT</t>
  </si>
  <si>
    <t>Promover estudios de análisis de vulnerabilidad de edificaciones indispensables (educación, Salud, etc.), líneas vitales e infraestructura del sector cultura y áreas de interés patrimonial</t>
  </si>
  <si>
    <t>Promover dos (2) estudios de análisis de vulnerabilidad de edificaciones indispensables (educación, Salud, etc.), líneas vitales</t>
  </si>
  <si>
    <t>RIE197.1</t>
  </si>
  <si>
    <t xml:space="preserve">Avance de estudios de vulnerabilidad realizados
Avance de estudios de riesgo realizados
</t>
  </si>
  <si>
    <t>Avance en la realización de estudios de vulnerabilidad</t>
  </si>
  <si>
    <t xml:space="preserve">Análisis del riesgo de acueducto y alcantarillado; evaluación holística por riesgo sísmico y multi amenaza en la ciudad.
Estudio del patrimonio histórico de la ciudad, manual de intervención preventiva
</t>
  </si>
  <si>
    <t>Promover dos (2) estudios de riesgo en infraestructura del sector cultura y áreas de interés patrimonial</t>
  </si>
  <si>
    <t>RIE197.2</t>
  </si>
  <si>
    <t>Avance en la realización de estudios de riesgo</t>
  </si>
  <si>
    <t>Implementar una estrategia de comunicación y difusión de gestión del riesgo</t>
  </si>
  <si>
    <t>RIE198</t>
  </si>
  <si>
    <t>Estrategia de comunicación y difusión implementada</t>
  </si>
  <si>
    <t>Estrategia de comunicación y difusión de gestión del riesgo, implementada</t>
  </si>
  <si>
    <t>Propuesta de estrategia de comunicación y difusión elaborada</t>
  </si>
  <si>
    <t>Incrementar la cobertura del programa guardianas de la ladera en sus aspectos de información a la comunidad, visitas a centros educativos, y otros aspectos de sensibilización de la población frente a deslizamientos</t>
  </si>
  <si>
    <t>RIE199</t>
  </si>
  <si>
    <t>Porcentaje de cobertura</t>
  </si>
  <si>
    <t>Porcentaje de cobertura del programa de guardianes de la ladera</t>
  </si>
  <si>
    <t>Programa  guardianas de La ladera</t>
  </si>
  <si>
    <t>Impulsar un programa para la integración curricular de la GRD en los centros educativos de Manizales</t>
  </si>
  <si>
    <t>RIE200</t>
  </si>
  <si>
    <t>Integración curricular realizada</t>
  </si>
  <si>
    <t>Integración curricular de la GRD realizada en los centros educativos</t>
  </si>
  <si>
    <t>Trabajo con rectores y docentes de colegios, currículos actuales, CIDEA</t>
  </si>
  <si>
    <t>Desarrollar 4 cursos  de capacitación a líderes comunitarios en GRD</t>
  </si>
  <si>
    <t>RIE201</t>
  </si>
  <si>
    <t>Número de cursos realizados</t>
  </si>
  <si>
    <t>Número de cursos de capacitación en GRD a líderes comunitarios</t>
  </si>
  <si>
    <t>Cursos realizados 2015: 0</t>
  </si>
  <si>
    <t>Fortalecer la investigación, desarrollo e innovación en gestión del riesgo.</t>
  </si>
  <si>
    <t>RIE202</t>
  </si>
  <si>
    <t>Número de cursos desarrollados</t>
  </si>
  <si>
    <t>Número de cursos para fortalecer la investigación, desarrollo e innovación en gestión del riesgo</t>
  </si>
  <si>
    <t>Alianza SUMA
Proyecto GIR 
Programas de educación superior</t>
  </si>
  <si>
    <t>203.1</t>
  </si>
  <si>
    <t>Incorporar las amenazas y riesgo como determinante de ordenamiento territorial e impulsar el control en la aplicación de las consideraciones de riesgo en el uso del suelo</t>
  </si>
  <si>
    <t>Incorporar las amenazas y riesgo como determinante de ordenamiento territorial</t>
  </si>
  <si>
    <t>RIE203.1</t>
  </si>
  <si>
    <t>POT adoptado con el tema de riesgo incorporado
Control aplicado con consideraciones de riesgo en uso de suelo</t>
  </si>
  <si>
    <t>POT adoptado con el tema de riesgo incorporado</t>
  </si>
  <si>
    <t>Documento de POT formulado</t>
  </si>
  <si>
    <t>203.2</t>
  </si>
  <si>
    <t>Impulsar el control en la aplicación de las consideraciones de riesgo en el uso del suelo</t>
  </si>
  <si>
    <t>RIE203.2</t>
  </si>
  <si>
    <t>Estudios detallados realizados, con consideraciones de riesgo en uso de suelo</t>
  </si>
  <si>
    <t>Estudios básicos de definición de suelo con desarrollo condicionado</t>
  </si>
  <si>
    <t>Apoyar la implementación del plan de manejo de la cuenca del río Chinchiná referente a la Gestión del Riesgo</t>
  </si>
  <si>
    <t>RIE204</t>
  </si>
  <si>
    <t>Convenios con CORPOCAL-DAS realizados</t>
  </si>
  <si>
    <t>Convenios realizados con CORPOCALDAS</t>
  </si>
  <si>
    <t>Diagnósticos y programas del POMCA del río Chinchiná</t>
  </si>
  <si>
    <t>Implementar las obras de mitigación exigidas en sitios críticos priorizados</t>
  </si>
  <si>
    <t>RIE205</t>
  </si>
  <si>
    <t>Obras de mitigación implementa-das</t>
  </si>
  <si>
    <t>Obras de mitigación implementadas</t>
  </si>
  <si>
    <t>2015: 68 puntos críticos priorizados</t>
  </si>
  <si>
    <t>Realizar al 100% el manteni-miento a las obras de protección en Manizales en el área Urbana, a través del fortaleci-miento del Programa Guardianas de Ladera y otros específicos.</t>
  </si>
  <si>
    <t>RIE206</t>
  </si>
  <si>
    <t>Número de obras con mantenimien-to</t>
  </si>
  <si>
    <t>Porcentaje de obras de protección con mantenimiento</t>
  </si>
  <si>
    <t>2015: 624 áreas con tratamientos geotécnicos</t>
  </si>
  <si>
    <t>Promover el reforzamiento estructural de bienes públicos indispensables prioritarios y la infraestructura de líneas vitales</t>
  </si>
  <si>
    <t>RIE207</t>
  </si>
  <si>
    <t>Número de reforzamientos de infraestructura de líneas vitales realizados</t>
  </si>
  <si>
    <t>Número de reforzamientos de bienes públicos indispensables</t>
  </si>
  <si>
    <t>Catastro municipal, estudios de vulnerabilidad
Estudio de riesgo de acueducto y alcantarillado estudios de vulnerabilidad de tanques priorizados</t>
  </si>
  <si>
    <t xml:space="preserve">Impulsar los programas de acceso a vivienda que beneficie la población en riesgo no mitigable </t>
  </si>
  <si>
    <t>RIE208</t>
  </si>
  <si>
    <t>Número de programas gestionados o impulsados</t>
  </si>
  <si>
    <t>Número de programas gestionados o impulsados para el acceso a vivienda que beneficie a oblación en riesgo no mitigable</t>
  </si>
  <si>
    <t>Programas de reasentamiento ejecutados, política nacional actual</t>
  </si>
  <si>
    <t>Apoyar los programas de mejoramiento integral del entorno en barrios marginales</t>
  </si>
  <si>
    <t>RIE209</t>
  </si>
  <si>
    <t>Número de programas apoyados en mejoramiento integral</t>
  </si>
  <si>
    <t>Número de programas apoyados en mejoramiento integral del entorno en barrios marginales</t>
  </si>
  <si>
    <t>Promoción y Desarrollo de Proyectos de Vivienda y Solución de Necesidades Habitacionales</t>
  </si>
  <si>
    <t>Programa de mejoramiento del Entorno MVCT -BID Cervantes</t>
  </si>
  <si>
    <t xml:space="preserve">
Ajustar, Adoptar e implementar la norma geotécnica local y de movimientos de tierra
</t>
  </si>
  <si>
    <t xml:space="preserve">
Ajustar, adoptar e implementar la norma geotécnica local y de movimientos de tierra
</t>
  </si>
  <si>
    <t>RIE210</t>
  </si>
  <si>
    <t>Documento General Norma Geotécnica</t>
  </si>
  <si>
    <t>Acuerdo o decreto expedido para implementar la norma geotécnica local y de movimientos de tierra</t>
  </si>
  <si>
    <t>Acuerdo o decreto expedido</t>
  </si>
  <si>
    <t>Elaborar una estrategia para vincular la historia de desastres y de la gestión del riesgo en las actividades culturales y de patrimonio</t>
  </si>
  <si>
    <t>RIE211</t>
  </si>
  <si>
    <t>Documento ¨Integración de la propuesta de reducción de vulnerabilidad física del centro histórico de Manizales como ejemplo de la cultura sísmica de la ciudad, con los proyectos de manejo del centro histórico de Manizales que se vienen desarrollando con instituciones locales, nacionales e internacionales”</t>
  </si>
  <si>
    <t>Estrategia para vincular la historia de desastres y de la gestión del riesgo en las actividades culturales y de patrimonio</t>
  </si>
  <si>
    <t>Estrategia elaborada</t>
  </si>
  <si>
    <t>Construir la Planta de tratamiento de lodos en la Planta Luis Prieto Gómez: Primera fase</t>
  </si>
  <si>
    <t>Construir la primera fase de la planta de tratamiento de lodos de la Planta Luis Prieto Gomez</t>
  </si>
  <si>
    <t>AGU212</t>
  </si>
  <si>
    <t>Planta de Tratamiento de lodos construida: Primera fase</t>
  </si>
  <si>
    <t>Planta de tratamiento de lodos construída: Primera fase</t>
  </si>
  <si>
    <t>No se cuenta planta de tratamiento de lodos</t>
  </si>
  <si>
    <t xml:space="preserve">Formular la Estrategia Municipal de Respuesta a Emergencias (EMRE)  </t>
  </si>
  <si>
    <t>Formular la Estrategia Municipal de Respuesta a Emergencias (EMRE) y llevar la prueba mediante dos ejercicios de simulación y simulacros</t>
  </si>
  <si>
    <t>RIE213.1</t>
  </si>
  <si>
    <t>EMRE Formulado. Número de ejercicios de simulacro y simulación realizados</t>
  </si>
  <si>
    <t>EMRE Formulado</t>
  </si>
  <si>
    <t xml:space="preserve">Plan Municipal de Emergencias. </t>
  </si>
  <si>
    <t>Dos ejercicios de simulación y simulacros</t>
  </si>
  <si>
    <t>RIE213.2</t>
  </si>
  <si>
    <t>Número de ejercicios de simulacro y simulación realizados</t>
  </si>
  <si>
    <t>Ejercicios de simulacro y simulación realizados</t>
  </si>
  <si>
    <t>Realizar la atención y la ayuda al 100% de las familias afectadas por desastres</t>
  </si>
  <si>
    <t>RIE214</t>
  </si>
  <si>
    <t>Porcentaje de familias atendidas, afectadas por desastres</t>
  </si>
  <si>
    <t>2015: 100% de familias atendidas en eventos de desastre</t>
  </si>
  <si>
    <t>Apoyar al voluntariado y a entidades de respuesta en el municipio</t>
  </si>
  <si>
    <t>RIE215</t>
  </si>
  <si>
    <t>Número de procesos apoyados</t>
  </si>
  <si>
    <t>Porcentaje de avance en los procesos de apoyo al voluntariado y a entidades de respuesta</t>
  </si>
  <si>
    <t>Inventario de entidades de respuesta</t>
  </si>
  <si>
    <t>Dotar, operativizar y poner en servicio el Centro de Operaciones de Emergencia de Manizales</t>
  </si>
  <si>
    <t>RIE216</t>
  </si>
  <si>
    <t>Un centro de operaciones dotado y  en funcionamien-to</t>
  </si>
  <si>
    <t>Porcentaje de avance en la dotación y funcionamiento del Centro de Operaciones de Emergencia de Manizales</t>
  </si>
  <si>
    <t>Sala de crisis actual</t>
  </si>
  <si>
    <t>Actualizar y socializar a través de 4 talleres los procedimien-tos para la evaluación de daños post sismo</t>
  </si>
  <si>
    <t>RIE217</t>
  </si>
  <si>
    <t xml:space="preserve">No. de talleres realizados sobre </t>
  </si>
  <si>
    <t>Talleres realizados sobre los procedimientos para la evaluación de daños post sismo</t>
  </si>
  <si>
    <t xml:space="preserve">
Aplicación diseñada nativa para teléfonos inteligentes Android para la evaluación del daño en edificaciones después de un sismo - Manual de Usuario
</t>
  </si>
  <si>
    <t>Formular el Plan de Acción Específico para la recuperación de Manizales, conforme los escenarios de riesgo posibles o priorizados</t>
  </si>
  <si>
    <t>RIE218</t>
  </si>
  <si>
    <t>Plan de acción específico para recuperación formulado</t>
  </si>
  <si>
    <t>Porcentaje de avance en la formulación del Plan de Acción específico para recuperación</t>
  </si>
  <si>
    <t>Realizar 4 cursos de capacitación en manejo de desastres a nivel comunitario (Planes de emergencia familiares y comunitarios, Barriales, entre otros). Acopio y difusión de material didáctico</t>
  </si>
  <si>
    <t>RIE219</t>
  </si>
  <si>
    <t>Número de cursos ejecutados</t>
  </si>
  <si>
    <t>Número de cursos ejecutados en manejo de desastres a nivel comunitario</t>
  </si>
  <si>
    <t>Guías existentes, cursos realizados por bomberos, UGR, Cruz Roja, DC, academia</t>
  </si>
  <si>
    <t>Formular, expedir e implementar el Plan Municipal de Gestión del Riesgo de Desastres para 12 años.</t>
  </si>
  <si>
    <t>RIE220</t>
  </si>
  <si>
    <t>Plan municipal de gestión del riesgo formulado y adoptado</t>
  </si>
  <si>
    <t xml:space="preserve">Porcentaje de avance en la formulación y adopción del Plan municipal de gestión del riesgo  </t>
  </si>
  <si>
    <t>Documento fase 1 y documento borrador componente programático</t>
  </si>
  <si>
    <t>Fortalecer la Unidad de Gestión del riesgo de la Alcaldía de Manizales a partir de convenios interinstitucionales</t>
  </si>
  <si>
    <t>RIE221</t>
  </si>
  <si>
    <t>Número de convenios - contratos</t>
  </si>
  <si>
    <t xml:space="preserve">Porcentaje de avance en la realización de convenios y contratos de fortalecimiento de la Unidad de Gestión del Riesgo </t>
  </si>
  <si>
    <t>Personal, capacitaciones asistidas y dotación</t>
  </si>
  <si>
    <t>Ampliar la cobertura y mejorar la estrtegia de aseguramiento del programa de transferencia del riesgo</t>
  </si>
  <si>
    <t>RIE222</t>
  </si>
  <si>
    <t>Porcentaje de cobertura estrategia de aseguramiento del programa de transferencia del riesgo activas</t>
  </si>
  <si>
    <t>Porcentaje de cobertura en la estrategia de aseguramiento del programa de transferencia del riesgo</t>
  </si>
  <si>
    <t xml:space="preserve">2015: Catastro municipal. Predios asegurados privados (promedio mensual 3.910) </t>
  </si>
  <si>
    <t>Apoyar la actualización  del estudio de cobertura y calidad del aseguramiento de activos públicos</t>
  </si>
  <si>
    <t>RIE223</t>
  </si>
  <si>
    <t>Estudio actualizado</t>
  </si>
  <si>
    <t>Estudio actualizado de cobertura y calidad del aseguramiento de activos públicos</t>
  </si>
  <si>
    <t>Catastro municipal, seguro de bienes públicos</t>
  </si>
  <si>
    <t>Revisar, adecuar  y modificar el funcionamien-to del Fondo Municipal de GRD de Manizales</t>
  </si>
  <si>
    <t>Revisar, adecuar  y modificar el funcionamiento del Fondo Municipal de GRD de Manizales</t>
  </si>
  <si>
    <t>RIE224</t>
  </si>
  <si>
    <t>Fondo Municipal en funcionamiento de acuerdo a normativa</t>
  </si>
  <si>
    <t>Porcentaje de avance en la  revisión, adecuación  y modificación del funcionamiento del Fondo Municipal de GRD de Manizales</t>
  </si>
  <si>
    <t>Fondo municipal creado</t>
  </si>
  <si>
    <t>Gestionar recursos vía presupuesto propio, cofinanciación, asociatividad territorial, regalías y cooperación internacional para la financiación de programas y proyectos</t>
  </si>
  <si>
    <t>RIE225</t>
  </si>
  <si>
    <t>Número de proyectos cofinanciados</t>
  </si>
  <si>
    <t>Procentaje de avance en la gestión de recursos para cofinanciación de proyectos</t>
  </si>
  <si>
    <t>Proyectos con Recursos cofinanciados</t>
  </si>
  <si>
    <t>Participar en al menos 1 evento de gestión del riesgo a nivel local, regional, nacional o mundial</t>
  </si>
  <si>
    <t>RIE226</t>
  </si>
  <si>
    <t>Número de eventos en los que participa la administración municipal</t>
  </si>
  <si>
    <t>Participación en eventos de gestión del riesgo a nivel local, regional, nacional o mundial</t>
  </si>
  <si>
    <t>Asistencia a reuniones, talleres, cumbres etc. nacionales, regionales e internacionales</t>
  </si>
  <si>
    <t>Reforzar 10 tanques estructuralmente del municipio</t>
  </si>
  <si>
    <t>Reducir la vulnerabilidad de 10 tanques identificados con indice de riesgo alto</t>
  </si>
  <si>
    <t>AGU227</t>
  </si>
  <si>
    <t>Tanques reforzados estructuralmente</t>
  </si>
  <si>
    <t xml:space="preserve">Numero de tanques intervenidos </t>
  </si>
  <si>
    <t>2015: 40 urbanos
2015: 19 rurales</t>
  </si>
  <si>
    <t>Reponer 4,8 Km de redes de distribución frágiles en el municipio en el Cuatrienio</t>
  </si>
  <si>
    <t>AGU228</t>
  </si>
  <si>
    <t>Km de redes de distribución repuestos</t>
  </si>
  <si>
    <t>974,2 km de red del sistema de acueducto</t>
  </si>
  <si>
    <t>Como parte del PACC Formular un Programa de Gestión para el control de contaminación del aire e iniciar su implementación en un 10% anual a partir de su formulación</t>
  </si>
  <si>
    <t xml:space="preserve">Como parte del PACC Formular un Programa de Gestión para el control de contaminación del aire </t>
  </si>
  <si>
    <t>MED229</t>
  </si>
  <si>
    <t>Plan formulado</t>
  </si>
  <si>
    <t>Programa de gestión para el control de contaminación formulado</t>
  </si>
  <si>
    <t>Sin formular</t>
  </si>
  <si>
    <t>Iniciar la implementación del Programa de Gestión para el control de la contaminación en un 10% anual a partir de su formulación</t>
  </si>
  <si>
    <t>MED230</t>
  </si>
  <si>
    <t>Porcentaje de avance anual</t>
  </si>
  <si>
    <t>Porcentaje de avance en la implemetación del programa de gestión para el control de la contaminación</t>
  </si>
  <si>
    <t>Fomento del Sistema de bicicletas públicas, con mantenimiento de cobertura en 100% y promoción hasta llegar a 600 traslados promedio diarios</t>
  </si>
  <si>
    <t xml:space="preserve">Fomentar el Sistema de bicicletas públicas, con mantenimiento de cobertura en 100% </t>
  </si>
  <si>
    <t>MED231</t>
  </si>
  <si>
    <t>Porcentaje de mantenimiento anual</t>
  </si>
  <si>
    <t>Cobertura de mantenimiento del sistema de bicicletas públicas</t>
  </si>
  <si>
    <t>Actualmente 135 bicicletas, 8 estaciones. Cobertura actual de mantenimiento al 100%</t>
  </si>
  <si>
    <t>Fomentar el Sistema de bicicletas públicas hasta llegar a 600 traslados promedio diarios</t>
  </si>
  <si>
    <t>MED232</t>
  </si>
  <si>
    <t>Traslados promedio diarios en el sistema de bicicletas públicos</t>
  </si>
  <si>
    <t>75 traslados diarios</t>
  </si>
  <si>
    <t>Creación de 2 incentivo para promover el uso de transporte autónomo sostenible</t>
  </si>
  <si>
    <t>Crear 2 incentivo para promover el uso de transporte autónomo sostenible</t>
  </si>
  <si>
    <t>MED233</t>
  </si>
  <si>
    <t>Numero de incentivos implementados</t>
  </si>
  <si>
    <t>Numero de incentivos implementados para incrementar el número de usuarios del transporte autónomo y sostenible</t>
  </si>
  <si>
    <t>No existen incentivos implementados por la alcaldía</t>
  </si>
  <si>
    <t>Diseñar e implementar esquemas de financiación a través de alianzas público privadas para el financiamiento ampliación de cobertura, manejo y operación del sistema de bicicletas públicas</t>
  </si>
  <si>
    <t>MED234</t>
  </si>
  <si>
    <t>Número de alianzas y porcentaje de ampliación de cobertura: Nuevas estaciones y nuevas bicicletas</t>
  </si>
  <si>
    <t>Estrategias público-privadas para ampliación de cobertura y operación del sistema de bicicletas públicas</t>
  </si>
  <si>
    <t>Instalación por parte de la Fundación Luker y la Universidad de Caldas de 2 estaciones con 13 plazas, 26 bicicletas</t>
  </si>
  <si>
    <t xml:space="preserve">Formular y ejecutar dos proyectos para mejorar la competitivi-dad del sector agropecua-rio                                                                                                                                                                                                                                                                                                                                                                                                                                    </t>
  </si>
  <si>
    <t xml:space="preserve">Formular y ejecutar dos proyectos para mejorar la competitividad del sector agropecua-rio                                                                                                                                                                                                                                                                                                                                                                                                                                    </t>
  </si>
  <si>
    <t>RUR235</t>
  </si>
  <si>
    <t>Número de proyectos formulados para mejorar la competitividad del sector agropecuario</t>
  </si>
  <si>
    <t xml:space="preserve">Proyecto: Mujer y Café </t>
  </si>
  <si>
    <t xml:space="preserve">Realizar 8 eventos anuales  de capacitación en el sector agropecuario teniendo en cuenta la líneas productivas                                                                                                                                                                                                                                                                                                                                                                                                                       </t>
  </si>
  <si>
    <t>RUR236</t>
  </si>
  <si>
    <t>Numero de eventos de capacitación en el sector agropecuario</t>
  </si>
  <si>
    <t>20 eventos periodo 2012-2015</t>
  </si>
  <si>
    <t>Formular y ejecutar dos proyecto de Seguridad Alimentaria</t>
  </si>
  <si>
    <t>RUR237</t>
  </si>
  <si>
    <t>Número de proyectos formulados y ejecutados en seguridad alimentaria</t>
  </si>
  <si>
    <t>Un proyecto de seguridad alimentaria ejecutado en la vigencia 2012-2015</t>
  </si>
  <si>
    <t>Realizar 4000 visitas de asistencia agropecuaria y agroindustrial</t>
  </si>
  <si>
    <t>Realizar 4.000 visitas de asistencia agropecuaria y agroindustrial</t>
  </si>
  <si>
    <t>RUR238</t>
  </si>
  <si>
    <t>Número de Visitas realizadas para asistencia técnica</t>
  </si>
  <si>
    <t>4000 visitas realizadas en el periodo 2012-2015</t>
  </si>
  <si>
    <t>Realizar 2 encuentro de jóvenes rurales</t>
  </si>
  <si>
    <t>Realizar 2 encuentros de jóvenes en la zona rural</t>
  </si>
  <si>
    <t>RUR239</t>
  </si>
  <si>
    <t>Número de encuentros realizados</t>
  </si>
  <si>
    <t>Número de encuentros de jovenes realizados</t>
  </si>
  <si>
    <t>2 Encuentro realizado en el cuatrienio anterior</t>
  </si>
  <si>
    <t>Aumentar a  12 el número de empresas asociativas de pequeños agricultores (Apoyar 1 por año)</t>
  </si>
  <si>
    <t>RUR240</t>
  </si>
  <si>
    <t>Número de empresas asociativas de pequeños agricultores</t>
  </si>
  <si>
    <t xml:space="preserve">2015: Existen 8 empresas asociativas (Apiman, Muer y Café, Asoproma-nantial, Asomuma,  Apiman, Comanantial, Aviagro, Asofadecal, Asoagua) </t>
  </si>
  <si>
    <t>Elaborar el plan de acción para la implementa-ción de la política pública</t>
  </si>
  <si>
    <t>Elaborar el plan de acción para la implementación de la política pública</t>
  </si>
  <si>
    <t>RUR241</t>
  </si>
  <si>
    <t>Plan de acción elaborado</t>
  </si>
  <si>
    <t>Plan de acción elaborado para la implementación de la política pública</t>
  </si>
  <si>
    <t>Constitución de la mesa intersectorial e interinstitucio-nal para el sector rural</t>
  </si>
  <si>
    <t>Constitución de la mesa intersectorial e interinstitucional para el sector rural</t>
  </si>
  <si>
    <t>RUR242</t>
  </si>
  <si>
    <t>Mesa constituida</t>
  </si>
  <si>
    <t>Mesa intersectorial e interinstitucional  constituida para el sector rural</t>
  </si>
  <si>
    <t>3  Modelos de negocios estructurados para la creación de agro empresas</t>
  </si>
  <si>
    <t>Estructurar 3 modelos de negocio para la creación de agroempresas</t>
  </si>
  <si>
    <t>TIC243</t>
  </si>
  <si>
    <t>Número de modelos de negocio estructurados para la creación de agro empresas</t>
  </si>
  <si>
    <t>Modelos de negocios estructurados para la creación de agroempresas</t>
  </si>
  <si>
    <t xml:space="preserve">1 modelo de negocio estructurado para la asociación de citricultores de Caldas  </t>
  </si>
  <si>
    <t>Realizar 14 talleres de sensibilización</t>
  </si>
  <si>
    <t>CUL244</t>
  </si>
  <si>
    <t>Talleres de sensibilización realizados</t>
  </si>
  <si>
    <t>2015: 3 talleres de sensibilización</t>
  </si>
  <si>
    <t>Implementar un (1) plan de capacitación para la comunidad anfitriona</t>
  </si>
  <si>
    <t>CUL245</t>
  </si>
  <si>
    <t>Plan Capacitación implementa-do</t>
  </si>
  <si>
    <t>Plan de capacitación implementado para la comunidad anfitriona</t>
  </si>
  <si>
    <t>Implementar un (1) plan de mejoramiento de servicios para los prestadores de servicios turísticos que tengan como producto las veredas del PCC de Manizales</t>
  </si>
  <si>
    <t>CUL246</t>
  </si>
  <si>
    <t>Plan mejoramiento de servicios implementa-do</t>
  </si>
  <si>
    <t>Plan de mejoramiento implementado para prestadores de servicios</t>
  </si>
  <si>
    <t>Estructurar 14 rutas turísticas en las veredas del PCCC</t>
  </si>
  <si>
    <t>CUL247</t>
  </si>
  <si>
    <t>Rutas turísticas estructuradas en las veredas del PCCC</t>
  </si>
  <si>
    <t>Certificar en mínimo al 20% de los establecimientos y prestadores de servicios turísticos, en normas técnicas sectoriales en sostenibilidad ambiental</t>
  </si>
  <si>
    <t>CUL248</t>
  </si>
  <si>
    <t>Porcentaje de establecimientos y prestadores de servicios turísticos certificados en normas técnicas sectoriales en sostenibilidad ambiental</t>
  </si>
  <si>
    <t>Señalizar 32 veredas del PCC de Manizales con módulos adecuados a los valores y componentes interpretativos de la ruta del café de Colombia y del Paisaje cultural Cafetero</t>
  </si>
  <si>
    <t>CUL249</t>
  </si>
  <si>
    <t>Veredas del PCCC señalizadas con módulos e iconografía turistica respectiva.</t>
  </si>
  <si>
    <t>Veredas del PCCC señalizadas con módulos e iconografía turistica respectiva</t>
  </si>
  <si>
    <t>Instalar dos (2) puntos de información turística en los corregimientos del PCC</t>
  </si>
  <si>
    <t>CUL250</t>
  </si>
  <si>
    <t>Puntos de información turística instalados en los corregimien-tos del PCC</t>
  </si>
  <si>
    <t>Puntos de informacion turistica instalados en los corregimientos del PCCC</t>
  </si>
  <si>
    <t>Formular un (1) Plan de comercialización como soporte efectivo para los empresarios y los productos derivados de los productos propuestos para la ruta del Café de Colombia.</t>
  </si>
  <si>
    <t>CUL251</t>
  </si>
  <si>
    <t>Plan de Mercado formulado</t>
  </si>
  <si>
    <t>Formular un (1) plan de turismo comunitario</t>
  </si>
  <si>
    <t>CUL252</t>
  </si>
  <si>
    <t>Plan de turismo comunitario formulado</t>
  </si>
  <si>
    <t xml:space="preserve">Intervenir  3 eslabones de la cadena turística    </t>
  </si>
  <si>
    <t>TIC253</t>
  </si>
  <si>
    <t>Número de eslabones de la cadena turística intervenidos</t>
  </si>
  <si>
    <t>Eslabobes de la cadena turística intervenidos</t>
  </si>
  <si>
    <t>Fortalecimiento, Cooperación y Desarrollo Económico y Tecnológico para la Competitividad</t>
  </si>
  <si>
    <t xml:space="preserve">30 empresarios intervenidos en los diferentes eslabones de la cadena productiva del turismo </t>
  </si>
  <si>
    <t>1 producto turístico consolidado que integre servicios para la promoción turística de la ciudad</t>
  </si>
  <si>
    <t>Consolidar 1 producto turistico que integre servicios para la promoción turìstica de la ciudad</t>
  </si>
  <si>
    <t>TIC254</t>
  </si>
  <si>
    <t>Número de productos turísticos consolidados que integre servicios para la promoción turística de la ciudad</t>
  </si>
  <si>
    <t>Productos turísticos consolidados que integren servicios para la promoción turística de la ciudad</t>
  </si>
  <si>
    <t xml:space="preserve">  No se cuenta con línea base</t>
  </si>
  <si>
    <t>Incrementar el número de personas atendidas en los Puntos de información turística Terminal de Transportes y Parque Benjamín López</t>
  </si>
  <si>
    <t>CUL255</t>
  </si>
  <si>
    <t>Número de personas atendidas en los puntos de Información Turística</t>
  </si>
  <si>
    <t xml:space="preserve"> Personas atendidas en los puntos de información turística Terminal de Transportes y Parque Benjamín López, entre los años 2012 a 2015: 148.670  aproximadamente</t>
  </si>
  <si>
    <t>Metodología Participativa para la Formulación del Plan</t>
  </si>
  <si>
    <t>CUL256</t>
  </si>
  <si>
    <t>Metodología construida para la formulación del plan sectorial de turísmo</t>
  </si>
  <si>
    <t>Realizar 20 actividades de promoción turística en la ciudad de Manizales</t>
  </si>
  <si>
    <t>CUL257</t>
  </si>
  <si>
    <t>Número de actividades de promoción turística realizadas</t>
  </si>
  <si>
    <t xml:space="preserve">74 viajes de familiarización y city tours institucionales </t>
  </si>
  <si>
    <t xml:space="preserve">Realizar 9 charlas de sensibilización Turística </t>
  </si>
  <si>
    <t>CUL258</t>
  </si>
  <si>
    <t>Número de campañas realizadas</t>
  </si>
  <si>
    <t>Número de charlas de sensibilización turística realizadas</t>
  </si>
  <si>
    <t>30 charlas de sensibilización al 85% de los empresarios y grupos objetivos</t>
  </si>
  <si>
    <t>Participar en 54 ferias y eventos Nacionales y Regionales</t>
  </si>
  <si>
    <t>CUL259</t>
  </si>
  <si>
    <t>Número de ferias y eventos Nacionales y Regionales en los que se participa</t>
  </si>
  <si>
    <t>Participación en 50 ferias y eventos entre los años 2012 a 2015</t>
  </si>
  <si>
    <t xml:space="preserve">Realizar 4 Ferias de Manizales </t>
  </si>
  <si>
    <t>CUL260</t>
  </si>
  <si>
    <t>Número de Ferias de Manizales realizadas</t>
  </si>
  <si>
    <t>Feria de Manizales realizada anualmente</t>
  </si>
  <si>
    <t xml:space="preserve">Un mecanismo de financiación para emprende-dores y empresarios diseñado y/o gestionado </t>
  </si>
  <si>
    <t>Diseñar un mecanismo de financiación para empresarios diseñado y/o gestionado</t>
  </si>
  <si>
    <t>TIC261</t>
  </si>
  <si>
    <t xml:space="preserve">Número de mecanismos de financiación para emprendedores y empresarios diseñados y/o gestionados      </t>
  </si>
  <si>
    <t>Mecanismos de financiación  diseñados y/o gestionados  para emprendedores y empresarios</t>
  </si>
  <si>
    <t>No se cuenta con línea base</t>
  </si>
  <si>
    <t>Dos programas de emprendimiento  fortalecidos y/o ejecutados</t>
  </si>
  <si>
    <t>Fortalecer y /o ejecutar dos programas de emprendimiento</t>
  </si>
  <si>
    <t>TIC262</t>
  </si>
  <si>
    <t xml:space="preserve">Número de programas de emprendimiento diseñados y/o ejecutados                   </t>
  </si>
  <si>
    <t xml:space="preserve"> Programas de emprendimiento diseñados y/o ejecutados </t>
  </si>
  <si>
    <t>Dos  programas de emprendimiento denominados Manizales 100% Emprendedora y Manizales Más</t>
  </si>
  <si>
    <t>4 Sectores fortalecidos con el cierre de brechas definidas en la agenda de competitivi-dad</t>
  </si>
  <si>
    <t>Fortalecer 4 sectores con el cierre de brechas definidas en la agenda de competitividad</t>
  </si>
  <si>
    <t>TIC263</t>
  </si>
  <si>
    <t>Número de Sectores fortalecidos con el cierre de brechas definidas en la agenda de competitividad</t>
  </si>
  <si>
    <t xml:space="preserve"> Sectores fortalecidos con el cierre de brechas definidas en la agenda de competitividad</t>
  </si>
  <si>
    <t>4 sectores fortalecidos</t>
  </si>
  <si>
    <t>Una  Red empresarial que logra sus objetivos apoyada por la administración municipal</t>
  </si>
  <si>
    <t>Apoyar para el logro de sus objetivos una red empresarial</t>
  </si>
  <si>
    <t>TIC264</t>
  </si>
  <si>
    <t>Número de redes empresariales  que logra sus objetivos apoyada por la administración Municipal</t>
  </si>
  <si>
    <t>Red empresarial apoyada por la administración Municipal</t>
  </si>
  <si>
    <t>Participación en la Red de emprendimiento de Caldas</t>
  </si>
  <si>
    <t xml:space="preserve">Realizar un estudio de incentivos tributarios especialmente para nuevos sectores y/o ampliación de empresas existentes que generen nuevos empleos formales </t>
  </si>
  <si>
    <t>TIC265</t>
  </si>
  <si>
    <t>Estudio de incentivos tributarios elaborado</t>
  </si>
  <si>
    <t xml:space="preserve">No existe estudio de incentivos tributarios                                                         </t>
  </si>
  <si>
    <t>Atender el 100% de beneficiarios del programa de Artesanos y Unidades Empresariales</t>
  </si>
  <si>
    <t>DES266</t>
  </si>
  <si>
    <t>Porcentaje de Artesanos y Unidades Empresariales atendidas</t>
  </si>
  <si>
    <t>250 Artesanos y 70 Unidades Empresariales</t>
  </si>
  <si>
    <t>Cualificar 28 Unidades Empresariales</t>
  </si>
  <si>
    <t>DES267</t>
  </si>
  <si>
    <t>Número de unidades empresariales cualificadas</t>
  </si>
  <si>
    <t xml:space="preserve">
28 unidades empresariales cualificadas
</t>
  </si>
  <si>
    <t>Realizar 4 procesos de capacitación para los integrantes del programa de Artesanos y Unidades Empresariales</t>
  </si>
  <si>
    <t>DES268</t>
  </si>
  <si>
    <t>Número de procesos de capacitación realizados</t>
  </si>
  <si>
    <t>Número de procesos de capacitación realizados para los integrantes del programa de artesanos y unidades empresariales</t>
  </si>
  <si>
    <t>4 proceso de capacitación</t>
  </si>
  <si>
    <t>1 estrategia para gestión de recursos de cooperación nacional e internacional ejecutada</t>
  </si>
  <si>
    <t>Ejecutar una estrategía para gestión de recursos de coperación nacional e internacional</t>
  </si>
  <si>
    <t>TIC269</t>
  </si>
  <si>
    <t xml:space="preserve">Número de estrategias para gestión de recursos de cooperación nacional e internacional realizadas diseñadas y ejecutadas </t>
  </si>
  <si>
    <t xml:space="preserve">Estrategia diseñada y ejecutada para gestión de recursos de cooperación nacional e internacional </t>
  </si>
  <si>
    <t>1 estrategia para gestión de recursos de cooperación nacional e internacional diseñada y ejecutada</t>
  </si>
  <si>
    <t>1 estrategia para la atracción de la inversión diseñada y ejecutada</t>
  </si>
  <si>
    <t>Diseñar y ejecutar una estrategía para la atracción de inversión</t>
  </si>
  <si>
    <t>TIC270</t>
  </si>
  <si>
    <t>Número de estrategias para la atracción de inversión diseñada y ejecutada</t>
  </si>
  <si>
    <t xml:space="preserve">Estrategia diseñada y ejecutada para la atracción de inversión </t>
  </si>
  <si>
    <t>1 estrategia para la atracción de inversión</t>
  </si>
  <si>
    <t>1 estrategia para la internacionalización empresarial diseñada y ejecutada</t>
  </si>
  <si>
    <t>Diseñar y ejecutar una estrategía para la internacionalización empresarial</t>
  </si>
  <si>
    <t>TIC271</t>
  </si>
  <si>
    <t>Número de estrategias para la internacionalización empresarial diseñada y ejecutada</t>
  </si>
  <si>
    <t xml:space="preserve">Estrategia  diseñada y ejecutada para la internacionalización empresarial </t>
  </si>
  <si>
    <t>1 estrategia para la internacionalización empresarial</t>
  </si>
  <si>
    <t>4 programas de formación para el trabajo</t>
  </si>
  <si>
    <t>Implementar 4 programas de formación para el trabajo</t>
  </si>
  <si>
    <t>TIC272</t>
  </si>
  <si>
    <t>Número de  programas de formación  para el trabajo realizados</t>
  </si>
  <si>
    <t xml:space="preserve">Programas implementados  de formación  para el trabajo </t>
  </si>
  <si>
    <t>2 proyectos productivos diseñados e implementados en sectores intensivos en mano de obra</t>
  </si>
  <si>
    <t>Diseñar e implementar 2 proyectos productivos en sectores intensivos en mano de obra</t>
  </si>
  <si>
    <t>TIC273</t>
  </si>
  <si>
    <t xml:space="preserve">Número de Proyectos productivos diseñados e implementados en sectores intensivos en mano de obra </t>
  </si>
  <si>
    <t xml:space="preserve">Número de proyectos productivos diseñados e implementados en sectores intensivos en mano de obra </t>
  </si>
  <si>
    <t>Un programa estructurado de bilingüismo para la empleabili-dad y la competitivid-ad</t>
  </si>
  <si>
    <t>Estructurar un programa de bilinguismo para la empleabilidad y la competitividad</t>
  </si>
  <si>
    <t>TIC274</t>
  </si>
  <si>
    <t>Número de  programas estructurados de bilingüismo para la empleabilidad y la competitividad</t>
  </si>
  <si>
    <t>Programas estructurados de bilingüismo para la empleabilidad y la competitividad</t>
  </si>
  <si>
    <t>Un mapeo tecnológico de ciencia, tecnología e innovación del municipio de Manizales consolidado</t>
  </si>
  <si>
    <t>Consolidar un mapeo tecnológico de ciencia, tecnología e Innovación del Municipio</t>
  </si>
  <si>
    <t>TIC275</t>
  </si>
  <si>
    <t xml:space="preserve">Número de mapeos tecnológicos de ciencia, tecnología e innovación realizados </t>
  </si>
  <si>
    <t>Mapeo tecnológico de ciencia, tecnología e innovación consolidado</t>
  </si>
  <si>
    <t>Información sobre sistemas de innovación en Manizales, fuente: Cámara de Comercio de Manizales</t>
  </si>
  <si>
    <t>4 proyectos sectoriales resultantes de la interacción Universidad-Empresa-Estado (sectores priorizados en la agenda de competitivi-dad)</t>
  </si>
  <si>
    <t>Formular 4 proyectos sectoriales resultantes de la interacción  Universidad- Empresa- Estado</t>
  </si>
  <si>
    <t>TIC276</t>
  </si>
  <si>
    <t xml:space="preserve"> Número de proyectos sectoriales resultantes de la interacción Universidad-Empresa-Estado formulados</t>
  </si>
  <si>
    <t>Proyectos sectoriales formulados como  resultado de la interacción Universidad-Empresa-Estado.</t>
  </si>
  <si>
    <t xml:space="preserve">60 empresas con gestión de la innovación </t>
  </si>
  <si>
    <t xml:space="preserve">Estructurar en 60 empresas  planes de innovacion </t>
  </si>
  <si>
    <t>TIC277</t>
  </si>
  <si>
    <t>Número de empresas con gestión de la innovación</t>
  </si>
  <si>
    <t>Empresas con planes de innovación estructurados</t>
  </si>
  <si>
    <t>60 empresas con planes de gestión de la innovación</t>
  </si>
  <si>
    <t xml:space="preserve">Centro BIOS apoyado </t>
  </si>
  <si>
    <t>Apoyar el centro BIOS</t>
  </si>
  <si>
    <t>TIC278</t>
  </si>
  <si>
    <t xml:space="preserve">Número de centros apoyados </t>
  </si>
  <si>
    <t>Centro BIOS apoyado</t>
  </si>
  <si>
    <t>Existencia de un centro de bio informática y biología computacional instalado en la ciudad</t>
  </si>
  <si>
    <t>2 Planes estratégicos para el desarrollo de los sectores  aprobados y/o gestionados</t>
  </si>
  <si>
    <t>Aprobar y gestionar 2 planes estrategicos para el desarrollo de los sectores</t>
  </si>
  <si>
    <t>TIC279</t>
  </si>
  <si>
    <t>Número de planes estratégicos aprobados y gestionados</t>
  </si>
  <si>
    <t>Planes estratégicos aprobados y gestionados para el desarrollo de los sectores TIC y Biotecnología</t>
  </si>
  <si>
    <t>1 Plan estratégico del TIC 2012-2015
 Censo sectorial 2015, Fuente: Cámara de Comercio de Manizales por Caldas</t>
  </si>
  <si>
    <t>Realizar una alianza estratégica para fomentar la consolidación y/o fortalecimiento de parques tecnológicos</t>
  </si>
  <si>
    <t>TIC280</t>
  </si>
  <si>
    <t>Número de alianzas estratégicas realizadas</t>
  </si>
  <si>
    <t>Alianzas estratégicas realizadas para fomentar la consolidación y/o fortalecimiento de parques tecnológicos</t>
  </si>
  <si>
    <t>1 alianza para la creación del parque tecnológico CITYTECH</t>
  </si>
  <si>
    <t>Realizar 1 estudio en acceso a energías sostenibles para los establecimientos públicos de la administración municipal</t>
  </si>
  <si>
    <t>Un Estudio de acceso a energias sostenibles</t>
  </si>
  <si>
    <t>HAC281</t>
  </si>
  <si>
    <t>Estudio de acceso a energías sostenibles realizado</t>
  </si>
  <si>
    <t>Formular un Plan de Acción para la aplicación de mecanismos que garanticen el acceso a energías sostenibles</t>
  </si>
  <si>
    <t>Un Plan de Acción para el acceso a energias sostenibles</t>
  </si>
  <si>
    <t>HAC282</t>
  </si>
  <si>
    <t>Plan de acción formulado para la aplicación de mecanismos que garanticen el acceso a energías sostenibles</t>
  </si>
  <si>
    <t>Mantener en funcionamiento los 39 telecentros comunitarios</t>
  </si>
  <si>
    <t>DES283</t>
  </si>
  <si>
    <t>Número de Telecentros en funcionamiento</t>
  </si>
  <si>
    <t>39 telecentros en funcionamiento</t>
  </si>
  <si>
    <t>Realizar 945 talleres y/o cursos de capacitación por  año</t>
  </si>
  <si>
    <t>DES284</t>
  </si>
  <si>
    <t xml:space="preserve">Número de procesos de capacitación realizados </t>
  </si>
  <si>
    <t>Número de procesos de capacitación realizados en los telecentros comunitarios</t>
  </si>
  <si>
    <t>930  talleres y/o cursos por año realizados</t>
  </si>
  <si>
    <t xml:space="preserve">Evaluar el contenido de la metodología para la calificación del Índice de transparencia y establecer plan de trabajo de seguimiento y autocontrol </t>
  </si>
  <si>
    <t>GEN285</t>
  </si>
  <si>
    <t>Plan de trabajo formulado</t>
  </si>
  <si>
    <t>Plan de trabajo de seguimiento y control  formulado y cumplido relacionado con el índice de transparencia</t>
  </si>
  <si>
    <t>Evaluación y Seguimiento a la Gestión Institucional</t>
  </si>
  <si>
    <t>Información reportada por parte de la Oficina de Control Interno para la evaluación 2014-2015</t>
  </si>
  <si>
    <t>Realizar 72 actividades de contacto, participación, construcción, información y educación entre la administración y la ciudadanía.</t>
  </si>
  <si>
    <t>GEN286</t>
  </si>
  <si>
    <t>Número de actividades realizadas de contacto, participación, construcción, información y educación entre la administración y la ciudadanía.</t>
  </si>
  <si>
    <t>Desarrollo de las 4 fases para implementar el proceso de calidad de la actividad de auditoría interna</t>
  </si>
  <si>
    <t>GEN287</t>
  </si>
  <si>
    <t>Fases desarrolladas</t>
  </si>
  <si>
    <t>Fases desarrolladas para implementar el proceso de calidad de la actividad de auditoría interna</t>
  </si>
  <si>
    <t>Lograr la implementación del 90% de la Estratégia Gobierno en Línea, de acuerdo a lineamientos vigentes</t>
  </si>
  <si>
    <t>ADM288</t>
  </si>
  <si>
    <t>Evaluación de la Estrategia Gobierno en Línea</t>
  </si>
  <si>
    <t xml:space="preserve">Implementar el 100% del plan de auditorías internas al Sistema de Gestión Integral </t>
  </si>
  <si>
    <t>ADM289</t>
  </si>
  <si>
    <t>Seguimiento al plan de mejoramiento realizado</t>
  </si>
  <si>
    <t>Plan de auditorias implemetado</t>
  </si>
  <si>
    <t>100% del plan implementado</t>
  </si>
  <si>
    <t>Formular e implementar una estrategia de acompaña-miento a las actuaciones administrati-vas que garanticen la observancia del debido proceso</t>
  </si>
  <si>
    <t>Formular e implementar una estrategia de acompañamiento a las actuaciones administrativas que garanticen la observancia del debido proceso</t>
  </si>
  <si>
    <t>JUR290</t>
  </si>
  <si>
    <t>Porcentaje de avance en la formulación e implementa-ción de la estrategia de acompaña-miento a las actuaciones administrati-vas</t>
  </si>
  <si>
    <t>Avance en la formulación e implementación de la estrategia de acompañamiento a las actuaciones administrativas</t>
  </si>
  <si>
    <t>Servicios Juridicos</t>
  </si>
  <si>
    <t>Circular 0014 de septiembre 24 de 2014 -    Procedimien-to "servicios de defensa y representa-ción en actuaciones judiciales y extrajudiciales documenta-do en el SGC</t>
  </si>
  <si>
    <t>Formular y poner en marcha un Plan Estadístico y geográfico municipal</t>
  </si>
  <si>
    <t>Formular y poner en marcha un Plan Estadístico y Geográfico municipal</t>
  </si>
  <si>
    <t>PLA291</t>
  </si>
  <si>
    <t>Porcentaje de avance en la formulación e implementación del Plan Estadístico Municipal</t>
  </si>
  <si>
    <t>Porcentaje de avance en la formulación e implementación del Plan Estadístico y Geográfico Municipal</t>
  </si>
  <si>
    <t>Servicios Estadísticos y Geográficos</t>
  </si>
  <si>
    <t>Crear el observatorio para el seguimiento a los objetivos de Desarrollo Sostenible</t>
  </si>
  <si>
    <t>PLA292</t>
  </si>
  <si>
    <t>Porcentaje de avance en la implementación del observatorio de los ODS</t>
  </si>
  <si>
    <t>Seguimiento a los ODM</t>
  </si>
  <si>
    <t>Aumentar a cinco (5) los sectores incorporados a los Sistemas de Información Estadística y Geográfica</t>
  </si>
  <si>
    <t>PLA293</t>
  </si>
  <si>
    <t>Número de sectores incorporados a los Sistema de Información Estadística y Geográfica</t>
  </si>
  <si>
    <t>3 sectores (Salud, Educación, planeación)</t>
  </si>
  <si>
    <t>Mantener actualizada al 80% la información temática  del Sistema de Información Geográfica (SIG)</t>
  </si>
  <si>
    <t>PLA294</t>
  </si>
  <si>
    <t>Porcentaje de actualización de la información temática del SIG</t>
  </si>
  <si>
    <t>Renovar el 70% del software de la administra-ción central municipal</t>
  </si>
  <si>
    <t>ADM295</t>
  </si>
  <si>
    <t>Porcentaje de software renovado</t>
  </si>
  <si>
    <t>Servicios Administrativos</t>
  </si>
  <si>
    <t>9% del software renovado</t>
  </si>
  <si>
    <t>Renovar en 70% del hardware de la administra-ción municipal</t>
  </si>
  <si>
    <t>Renovar en 70% del hardware de la administración municipal</t>
  </si>
  <si>
    <t>ADM296</t>
  </si>
  <si>
    <t>Porcentaje de hardware renovado</t>
  </si>
  <si>
    <t>10% del hardware actualizado</t>
  </si>
  <si>
    <t xml:space="preserve">Lograr mantener un promedio el recaudo del 90% en impuesto predial </t>
  </si>
  <si>
    <t>HAC297</t>
  </si>
  <si>
    <t>Recaudo promedio de impuesto predial</t>
  </si>
  <si>
    <t>Servicios Financieros y Contables</t>
  </si>
  <si>
    <t xml:space="preserve">Lograr y mantener un promedio de recaudo del 90% del Impuesto de Industria y Comercio </t>
  </si>
  <si>
    <t>HAC298</t>
  </si>
  <si>
    <t>Recaudo promedio del impuesto de Industria y Comercio</t>
  </si>
  <si>
    <t>Incrementar a un 45% los ingresos propios como porcentaje de ingresos totales</t>
  </si>
  <si>
    <t>HAC299</t>
  </si>
  <si>
    <t>Porcentaje de ingresos propios</t>
  </si>
  <si>
    <t>Lograr el 90% del recaudo por cobro coactivo de cartera aforado por año</t>
  </si>
  <si>
    <t>HAC300</t>
  </si>
  <si>
    <t>Recaudo promedio del cobro coactivo</t>
  </si>
  <si>
    <t>Lograr y mantener Superávit presupuestario</t>
  </si>
  <si>
    <t>HAC301</t>
  </si>
  <si>
    <t>Ingresos menos gastos</t>
  </si>
  <si>
    <t>Superavit presupuestario (Ingresos menos gastos)</t>
  </si>
  <si>
    <t>Lograr en un 90% de razonabilidad de estados financieros</t>
  </si>
  <si>
    <t>HAC302</t>
  </si>
  <si>
    <t>Razonabilidad de los estados financieros</t>
  </si>
  <si>
    <t>80% de bienes inmuebles en procesos de saneamiento</t>
  </si>
  <si>
    <t>HAC303</t>
  </si>
  <si>
    <t>Porcentaje de bienes inmuebles en procesos de saneamiento</t>
  </si>
  <si>
    <t>Crear la Secretaría de Agricultura</t>
  </si>
  <si>
    <t>ADM304</t>
  </si>
  <si>
    <t>Secretaría despacho creada</t>
  </si>
  <si>
    <t>Secretaría de Agricultura creada</t>
  </si>
  <si>
    <t>Crear la Secretaría de las Mujeres y  Equidad de Género</t>
  </si>
  <si>
    <t>ADM305</t>
  </si>
  <si>
    <t>Secretarìa de las Mujeres y Equidad de Género creada</t>
  </si>
  <si>
    <t>Oficina de la mujer y equidad de genero</t>
  </si>
  <si>
    <t>Reestructurar las entidades y organismos de la administración (Secretaría del Deporte, ASSBASALUD, Hospital Geriátrico San Isidro, caja de la vivienda, entre otros)</t>
  </si>
  <si>
    <t>ADM306</t>
  </si>
  <si>
    <t>Propuesta de Reestructuración y avance de implementación</t>
  </si>
  <si>
    <t>Propuesta de reestructuración presentada</t>
  </si>
  <si>
    <t>Estructura actual de la administración</t>
  </si>
  <si>
    <t>Implementar el Decreto 1072 de 2.015 Capítulo 6 en un 95%</t>
  </si>
  <si>
    <t>ADM307</t>
  </si>
  <si>
    <t>Porcentaje de requisitos legales implementa-dos</t>
  </si>
  <si>
    <t>Porcentaje de requisitos legales implementados</t>
  </si>
  <si>
    <t>Administración del Talento Humano</t>
  </si>
  <si>
    <t>Lograr el impacto esperado en el 50% de las capacitaciones realizadas medido a través del diseño y ejecución de herramientas de evaluación</t>
  </si>
  <si>
    <t>ADM308</t>
  </si>
  <si>
    <t>Porcentaje de capacitaciones que logran el impacto esperado</t>
  </si>
  <si>
    <t xml:space="preserve">Ejecutar al 100% el Plan de estímulos e incentivos </t>
  </si>
  <si>
    <t>ADM309</t>
  </si>
  <si>
    <t>Porcentaje de implementación del plan de estímulos e incentivos</t>
  </si>
  <si>
    <t>Plan de estímulos e incentivos</t>
  </si>
  <si>
    <t>Definir una estrategia  territorial y socioeconómica que facilite el acceso a vivienda para los funcionarios de la administración municipal</t>
  </si>
  <si>
    <t>ADM310</t>
  </si>
  <si>
    <t>Estrategia de acceso a vivienda para funcionarios de la administración operando</t>
  </si>
  <si>
    <t>No existen</t>
  </si>
  <si>
    <t>Implementar el 80% del plan de seguridad y salud en el trabajo</t>
  </si>
  <si>
    <t>ADM311</t>
  </si>
  <si>
    <t>Porcentaje de implementación del plan de seguridad y salud en el trabajo</t>
  </si>
  <si>
    <t>50% del plan implementado</t>
  </si>
  <si>
    <t xml:space="preserve">Pago del 100% de pasivos pensionales con cargo al municipio de Manizales. </t>
  </si>
  <si>
    <t>HAC312</t>
  </si>
  <si>
    <t>Pasivos pensionales pagados.</t>
  </si>
  <si>
    <t>Porcentaje de pasivos pensionales pagados</t>
  </si>
  <si>
    <t>Elaborar un estudio socioeconómico a partir de los datos actualizados de la encuesta Sisben y la estratificación</t>
  </si>
  <si>
    <t>PLA313.1</t>
  </si>
  <si>
    <t>Estudio socioeconómico realizado</t>
  </si>
  <si>
    <t>PLA313.2</t>
  </si>
  <si>
    <t>Porcentaje de solicitudes de encuestas Sisben, atendidas</t>
  </si>
  <si>
    <t>PLA313.3</t>
  </si>
  <si>
    <t>Porcentaje de solicitudes de estratificación, atendidas</t>
  </si>
  <si>
    <t>Implementar al 100% un sistema de seguimiento a políticas, programas y proyectos</t>
  </si>
  <si>
    <t>PLA314</t>
  </si>
  <si>
    <t>Porcentaje de implementación del sistema de seguimiento a políticas, programas y proyectos</t>
  </si>
  <si>
    <t>Sistema  de seguimiento y evaluación a proyectos</t>
  </si>
  <si>
    <t>Realizar 2 procesos de rendición de cuentas al año</t>
  </si>
  <si>
    <t>PLA315</t>
  </si>
  <si>
    <t>Número de procesos de rendición de cuentas realizados</t>
  </si>
  <si>
    <t>2 procesos por año</t>
  </si>
  <si>
    <t xml:space="preserve">Fortalecer el Consejo Territorial de Planeación con apoyo logístico durante las secciones y actividades </t>
  </si>
  <si>
    <t>PLA316</t>
  </si>
  <si>
    <t>Consejo Territorial de Planeación dinámico y fortalecido</t>
  </si>
  <si>
    <t>Planeación del Desarrollo Local</t>
  </si>
  <si>
    <t>Consejo Territorial de Planeación conformado</t>
  </si>
  <si>
    <t>Diseñar y ejecutar un plan de venta de activos improductivos</t>
  </si>
  <si>
    <t>INF317</t>
  </si>
  <si>
    <t>Plan diseñado y ejecutado</t>
  </si>
  <si>
    <t>Plan de ventas de activos improductivos  diseñado y ejecutado</t>
  </si>
  <si>
    <t>No disponible</t>
  </si>
  <si>
    <t>Cobertura y funcionamiento al 100% en cámaras de seguridad en la ciudad: Instalar 257 cámaras de seguridad ubicadas en puntos críticos y estratégicos de la ciudad</t>
  </si>
  <si>
    <t>Instalar 257 cámaras de seguridad ubicadas en puntos críticos y estratégicos de la ciudad</t>
  </si>
  <si>
    <t>GOB318</t>
  </si>
  <si>
    <t>Número de cámaras de seguridad instaladas.</t>
  </si>
  <si>
    <t>Número de cámaras de seguridad instaladas</t>
  </si>
  <si>
    <t>Número de cámaras de seguridad instaladas en la ciudad: 113</t>
  </si>
  <si>
    <t>Funcionamiento del 100% de las cámaras de seguridad de la ciudad</t>
  </si>
  <si>
    <t>GOB319</t>
  </si>
  <si>
    <t>Porcentaje de cámaras de seguridad de la ciudad en funciona-miento</t>
  </si>
  <si>
    <t>Porcentaje de cámaras de seguridad de la ciudad en funcionamiento</t>
  </si>
  <si>
    <t>100% en funcionamiento las cámaras instaladas</t>
  </si>
  <si>
    <t xml:space="preserve">Ejecutar en un 70% las líneas estratégicas del Plan Integral de Seguridad y Convivencia - PICS -  relacionadas con la capacidad institucional técnica y tecnológica. </t>
  </si>
  <si>
    <t>GOB320</t>
  </si>
  <si>
    <t xml:space="preserve">Porcentaje de ejecución de líneas estratégicas del PICS en torno a capacidad institucional, técnica y tecnológica en seguridad </t>
  </si>
  <si>
    <t>Aumentar en un 8% la incautación de armas de fuego en el Municipio de Manizales</t>
  </si>
  <si>
    <t>GOB321</t>
  </si>
  <si>
    <t>Porcentaje de incautación armas de fuego</t>
  </si>
  <si>
    <t>Incautación de armas de fuego sin permiso</t>
  </si>
  <si>
    <t>2015: incautadas 274 sin permiso, 69 con permiso</t>
  </si>
  <si>
    <t>Realizar 200 mesas de seguridad en el Municipio de Manizales</t>
  </si>
  <si>
    <t>GOB322</t>
  </si>
  <si>
    <t>Número de mesas de seguridad en el Municipio realizadas</t>
  </si>
  <si>
    <t>Realización de mesas de seguridad en 6 comunas. Sin dato específico</t>
  </si>
  <si>
    <t>Construcción de  la subestación de policía en la Ciudadela del Norte- Barrio San Cayetano con 60 agentes policiales</t>
  </si>
  <si>
    <t>GOB323</t>
  </si>
  <si>
    <t>Estación construida</t>
  </si>
  <si>
    <t>Estación de policía construida</t>
  </si>
  <si>
    <t xml:space="preserve">Incremento de parque automotor para los organismos de seguridad del estado en 8 camionetas </t>
  </si>
  <si>
    <t>GOB324</t>
  </si>
  <si>
    <t xml:space="preserve">Parque automotor ampliado caminetas </t>
  </si>
  <si>
    <t xml:space="preserve">Parque automotor ampliado: caminetas </t>
  </si>
  <si>
    <t>2015: 12 motocicletas y 12 vehículos</t>
  </si>
  <si>
    <t>Incremento de parque automotor para los organismos de seguridad del estado y 20 motocicletas</t>
  </si>
  <si>
    <r>
      <rPr>
        <sz val="10"/>
        <rFont val="Calibri"/>
        <family val="2"/>
      </rPr>
      <t>Incremento de parque automotor para los organismos de seguridad del estado en 20 motocicletas</t>
    </r>
  </si>
  <si>
    <t>GOB325</t>
  </si>
  <si>
    <t xml:space="preserve">Parque automotor ampliado motos </t>
  </si>
  <si>
    <t xml:space="preserve">Parque automotor ampliado: motos </t>
  </si>
  <si>
    <t>Aumentar en 12 alarmas comunitarias y garantizar su funcionamiento en 100%</t>
  </si>
  <si>
    <t>GOB326</t>
  </si>
  <si>
    <t xml:space="preserve">Número de alarmas </t>
  </si>
  <si>
    <t>Número de nuevas alarmas comunitarias en funcionamiento</t>
  </si>
  <si>
    <t>2015: 208 alarmas, 1.492 botones de pánico.</t>
  </si>
  <si>
    <t>Aumentar  96 botones de pánico y garantizar su funcionamiento en 100%</t>
  </si>
  <si>
    <t>GOB327</t>
  </si>
  <si>
    <t>Número de alarmas y botones de pánico</t>
  </si>
  <si>
    <t>Número de nuevos botones de pánico en funcionamiento</t>
  </si>
  <si>
    <t>Presentar proyecto de acuerdo que establezca como requerimiento a las nuevas construcciones de propiedad horizontal y conjuntos cerrados la  instalación de cámaras de seguridad</t>
  </si>
  <si>
    <t>GOB328</t>
  </si>
  <si>
    <t>Proyecto de acuerdo presentado</t>
  </si>
  <si>
    <t>Proyecto de acuerdo presentado para la instalación de cámaras de seguridad en las nuevas construcciones de propiedad horizontal y conjuntos cerrados</t>
  </si>
  <si>
    <t>Realizar mínimo 8.600 operativos de seguridad (decreto 226/2008, 279/2013 y 181/2012, ley 232/1995,  Unidad de Protección  a la vida, Ley 1336 de 2009</t>
  </si>
  <si>
    <t>GOB329</t>
  </si>
  <si>
    <t>Número de operativos de seguridad realizados</t>
  </si>
  <si>
    <t>2015: 7.945 operativos en los diversos frentes</t>
  </si>
  <si>
    <t xml:space="preserve">Formular la política pública y
actualizar el censo de habitantes de la calle y en la calle incluyendo otros sectores de la ciudad.
</t>
  </si>
  <si>
    <t>GOB330.1</t>
  </si>
  <si>
    <t xml:space="preserve">Número de habitantes de y en la calle
Política formulada
</t>
  </si>
  <si>
    <t>Censo de habitantes de y en calle actualizado</t>
  </si>
  <si>
    <t>2015: 528 personas en la calle y de la calle. Censo en zona centro y galería No existe política</t>
  </si>
  <si>
    <t>GOB330.2</t>
  </si>
  <si>
    <t>Política pública de habitantes de y en la calle formulada</t>
  </si>
  <si>
    <t>Establecimiento de convenios interinstitucionales con las cárceles de varones y mujeres para la inclusión productiva y psicosocial de las personas privadas de la libertad</t>
  </si>
  <si>
    <t>GOB331</t>
  </si>
  <si>
    <t>Número de convenios activos y en ejecución</t>
  </si>
  <si>
    <t>Número de convenios interistitucionales para la inclusión, con las cárceles de varones y mujeres, activos y en ejecución</t>
  </si>
  <si>
    <t>Capacitar  20 mil niños  en campañas de prevención al consumo de las drogas y el alcohol. Campaña DARE.</t>
  </si>
  <si>
    <t>GOB332</t>
  </si>
  <si>
    <t>Número de niños capacitados en prevención al consumo  de drogas y alcohol</t>
  </si>
  <si>
    <t>2015: 5.000 niños capacitados</t>
  </si>
  <si>
    <t xml:space="preserve">Crear 12 frentes de seguridad y fortalecer el 100% de los existentes. </t>
  </si>
  <si>
    <t>GOB333</t>
  </si>
  <si>
    <t>Número de Frentes de seguridad creados y fortalecidos</t>
  </si>
  <si>
    <t>Número de nuevos frentes de seguridad creados y fortalecidos</t>
  </si>
  <si>
    <t xml:space="preserve">2015: 254 frentes de seguridad. </t>
  </si>
  <si>
    <t>Crear 12 escuelas de seguridad ciudadana</t>
  </si>
  <si>
    <t>GOB334</t>
  </si>
  <si>
    <t>Número de escuelas de seguridad creadas</t>
  </si>
  <si>
    <t>Número de nuevas escuelas de seguridad creadas</t>
  </si>
  <si>
    <t>2015: 6 escuelas de seguridad</t>
  </si>
  <si>
    <t>Realizar intervenciones sociales a 8 combos y parches identificados por la autoridad de policía del Municipio de Manizales</t>
  </si>
  <si>
    <t>GOB335</t>
  </si>
  <si>
    <t>Número de combos y parches identificados por la autoridad de la policía intervenidos</t>
  </si>
  <si>
    <t>Número de combos y parches identificados e intervenidos por la policía</t>
  </si>
  <si>
    <t xml:space="preserve">O intervenciones en combos
</t>
  </si>
  <si>
    <t xml:space="preserve">Aumentar en 20%  actividades lúdico - recreativas en la zona urbana para fomentar la convivencia y seguridad ciudadana (Pégate al Parche) </t>
  </si>
  <si>
    <t>GOB336</t>
  </si>
  <si>
    <t xml:space="preserve">estrategias desarrolladas
Acuerdos situados de no-violencia entre grupos y barras
</t>
  </si>
  <si>
    <t>Actividades lúdico - recreativas implementadas en zona urbana para fomentar la convivencia y seguridad ciudadana (Pégate al Parche)</t>
  </si>
  <si>
    <t xml:space="preserve">2015: Ejecución de 120 actividades lúdico - recreativas en la zona urbana para fomentar la convivencia y seguridad ciudadana (pégate al Parche)  </t>
  </si>
  <si>
    <t xml:space="preserve">Creación de la mesa municipal de barrismo social y proceso de carnetización para las barras </t>
  </si>
  <si>
    <t>GOB337</t>
  </si>
  <si>
    <t>Mesa de barrismo social creada</t>
  </si>
  <si>
    <t>Aumentar en 40% la vinculación de trabajadoras sexuales en procesos de formación para el trabajo</t>
  </si>
  <si>
    <t>GOB338</t>
  </si>
  <si>
    <t xml:space="preserve">Porcentaje de trabajadoras sexuales vinculadas en procesos de </t>
  </si>
  <si>
    <t>Porcentaje de trabajadoras sexuales vinculadas en procesos de formación para el trabajo</t>
  </si>
  <si>
    <t xml:space="preserve">2015: 65 trabajadoras sexuales que realizaron la especialización en cosmetología.
 80 trabajadoras sexuales que realizaron el técnico en belleza. (lo anterior dentro del programa amor y control) </t>
  </si>
  <si>
    <t>Implementar en un 60% el proyecto ENREDECEP: en recuperación de canchas, estableci-mientos y parques como estrategia formativa para la convivencia ciudadana</t>
  </si>
  <si>
    <t>Implementar en un 60% el proyecto ENREDECEP: en recuperación de canchas, establecimientos y parques como estrategia formativa para la convivencia ciudadana</t>
  </si>
  <si>
    <t>GOB339</t>
  </si>
  <si>
    <t xml:space="preserve">Porcentaje de ejecución </t>
  </si>
  <si>
    <t>Porcentaje de ejecución del proyecto ENREDECEP</t>
  </si>
  <si>
    <t>Aumentar en un 40% las intervencio-nes en colegios públicos (primaria y bachillerato) para prevenir el abuso sexual</t>
  </si>
  <si>
    <t>Aumentar en un 40% las intervenciones en colegios públicos (primaria y bachillerato) para prevenir el abuso sexual</t>
  </si>
  <si>
    <t>GOB340</t>
  </si>
  <si>
    <t>Porcentaje de intervencio-nes en colegios</t>
  </si>
  <si>
    <t>Intervenciones en colegios para prevenir el abuso sexual</t>
  </si>
  <si>
    <t>2015: 90 intervenciones en todos los colegios públicos (primaria y bachillerato), para prevenir el abuso sexual</t>
  </si>
  <si>
    <t>Plan formulado, en ejecución  y con acompaña-miento del Consejo Intersectorial de Justicia Transicional – Plan de acción Territorial para la atención y reparación integral de víctimas - PAT</t>
  </si>
  <si>
    <t>Plan formulado, en ejecución  y con acompañamiento del Consejo Intersectorial de Justicia Transicional – Plan de acción Territorial para la atención y reparación integral de víctimas - PAT</t>
  </si>
  <si>
    <t>GOB341</t>
  </si>
  <si>
    <t>Plan formulado y en ejecución</t>
  </si>
  <si>
    <t>Plan formulado y en ejecución para la atención y reparación integral de víctimas</t>
  </si>
  <si>
    <t>Liderar la articulación de bases de datos que contribuyan con la caracterización de la población víctima y desplazada en Manizales</t>
  </si>
  <si>
    <t>GOB342</t>
  </si>
  <si>
    <t>Bases de datos articuladas</t>
  </si>
  <si>
    <t>Bases de datos articuladas para la caracterización de la población víctima y desplazada de Manizales</t>
  </si>
  <si>
    <t>2817 víctimas según CENSO 2011</t>
  </si>
  <si>
    <t>Creación del Comité Municipal de Libertad Religiosa</t>
  </si>
  <si>
    <t>GOB343</t>
  </si>
  <si>
    <t>Comité Municipal de liberta religiosa creado</t>
  </si>
  <si>
    <t>Plan formulado, en ejecución  y con acompaña-miento del Consejo Intersectorial de Justicia Transicional</t>
  </si>
  <si>
    <t>Plan formulado, en ejecución  y con acompañamiento del Consejo Intersectorial de Justicia Transicional</t>
  </si>
  <si>
    <t>GOB344</t>
  </si>
  <si>
    <t>Plan ejecutado</t>
  </si>
  <si>
    <t>Plan integral ejecutado, en el marco del post conflicto para la población reintegrada y/o excombatiente residente en el municipio de Manizales</t>
  </si>
  <si>
    <t>Desarrollar una estrategia de articulación de los procesos de atención, académicos e institucionales relacionados con la construcción de paz y no violencia.</t>
  </si>
  <si>
    <t>GOB345</t>
  </si>
  <si>
    <t>Estrategia desarrollada</t>
  </si>
  <si>
    <t>Estrategia desarrollada de los procesos de atención académicos e institucionales relacionados con la construcción de paz y no violencia</t>
  </si>
  <si>
    <t>Formular e implementar un proceso local de formación relacionados con la convivencia pacífica y la reconcilia-ción que prepare a la ciudadanía y la institucionali-dad para el posconflicto</t>
  </si>
  <si>
    <t>Formular e implementar un proceso local de formación relacionados con la convivencia pacífica y la reconciliación que prepare a la ciudadanía y la institucionali-dad para el posconflicto</t>
  </si>
  <si>
    <t>GOB346</t>
  </si>
  <si>
    <t>Proceso de formación en ejecución</t>
  </si>
  <si>
    <t>Proceso de formación en ejecución, relacionado con la convivencia pacífica y la reconciliación</t>
  </si>
  <si>
    <t xml:space="preserve">Liderar el proceso de convocatoria, elección y capacitación de Jueces de Paz </t>
  </si>
  <si>
    <t>GOB347</t>
  </si>
  <si>
    <t>Jueces de paz electos y capacitados</t>
  </si>
  <si>
    <t>Proceso de convocatoria, elección y capacitación de Jueces de Paz</t>
  </si>
  <si>
    <t xml:space="preserve">Construir un pacto ciudadano que sitúe procesos intersectoriales e interinstitu-cionales relacionados con la reparación y la reconcilia-ción </t>
  </si>
  <si>
    <t xml:space="preserve">Construir un pacto ciudadano que sitúe procesos intersectoriales e interinstitucionales relacionados con la reparación y la reconciliación </t>
  </si>
  <si>
    <t>GOB348</t>
  </si>
  <si>
    <t>Pacto ciudadano en operación</t>
  </si>
  <si>
    <t xml:space="preserve">Pacto ciudadano en operación relacionado con la reparación y la reconciliación </t>
  </si>
  <si>
    <t>Formular los lineamientos de la Política Pública de los organismos de acción comunal a través de ejercicios participativos</t>
  </si>
  <si>
    <t>DES349</t>
  </si>
  <si>
    <t>Lineamientos de política pública definidos a través de ejercicios participativos</t>
  </si>
  <si>
    <t>Lineamientos de política pública de organismos de acción comunal definidos a través de ejercicios participativos</t>
  </si>
  <si>
    <t>Presentar proyecto de acuerdo para adopción de política</t>
  </si>
  <si>
    <t>DES350</t>
  </si>
  <si>
    <t>Proyecto presentado</t>
  </si>
  <si>
    <t>Proyecto de política pública de los organismos de acción comunal presentado</t>
  </si>
  <si>
    <t>Formular plan de acción para la implementa-ción de la política pública</t>
  </si>
  <si>
    <t>Formular plan de acción para la implementación de la política pública</t>
  </si>
  <si>
    <t>DES351</t>
  </si>
  <si>
    <t>Plan de acción formulado de la política pública de los organismos de acción comunal</t>
  </si>
  <si>
    <t>6 semilleros de partiicpacion ciudadana con niños y jovenes en comunas</t>
  </si>
  <si>
    <t>6 semilleros de participación ciudadana con niños y jovenes en comunas</t>
  </si>
  <si>
    <t>DES352</t>
  </si>
  <si>
    <t>Semilleros creados y en actividad</t>
  </si>
  <si>
    <t>Semilleros de JAC creados y en actividad</t>
  </si>
  <si>
    <t>1 semillero creado</t>
  </si>
  <si>
    <t>100% de JAC con control, inspección y vigilancia</t>
  </si>
  <si>
    <t>DES353</t>
  </si>
  <si>
    <t>Porcentaje de JAC con control y seguimiento</t>
  </si>
  <si>
    <t>50% de JAC con control, inspección y vigilancia</t>
  </si>
  <si>
    <t>32 procesos de capacitación y/o formación a JAC y JAL realizados</t>
  </si>
  <si>
    <t>DES354</t>
  </si>
  <si>
    <t>Número de procesos de formación</t>
  </si>
  <si>
    <t>Número de procesos de formación con JAL y JAC</t>
  </si>
  <si>
    <t>20 procesos de capacitación en el cuatrienio anterior</t>
  </si>
  <si>
    <t>216 proyectos de JAL priorizados y ejecutados</t>
  </si>
  <si>
    <t>Incremento
(flujo)</t>
  </si>
  <si>
    <t>DES355</t>
  </si>
  <si>
    <t>Número de talleres realizados</t>
  </si>
  <si>
    <t>Número de proyectos por JAL priorizados</t>
  </si>
  <si>
    <t>144 proyectos priorizados y ejecutados</t>
  </si>
  <si>
    <t>Realizar mantenimiento al 100% de sedes priorizadas</t>
  </si>
  <si>
    <t>OBR356</t>
  </si>
  <si>
    <t>Porcentaje de mantenimiento a sedes comunales priorizadas</t>
  </si>
  <si>
    <t>90% de mantenimiento a sedes comunales priorizadas</t>
  </si>
  <si>
    <t>Elegir el Consejo Municipal de Juventud</t>
  </si>
  <si>
    <t>DES357</t>
  </si>
  <si>
    <t>Consejo Municipal de Juventud elegido</t>
  </si>
  <si>
    <t>Proceso de elección ejecutado</t>
  </si>
  <si>
    <t>100 talleres promocionales para la elección del CMJ</t>
  </si>
  <si>
    <t>DES358</t>
  </si>
  <si>
    <t>Número de talleres realizados para la elección de CMJ</t>
  </si>
  <si>
    <t>180 alianzas institucionales en operación</t>
  </si>
  <si>
    <t>DES359</t>
  </si>
  <si>
    <t>Número de alianzas realizadas</t>
  </si>
  <si>
    <t>Número de alianzas institucionales realizadas en CISCOS</t>
  </si>
  <si>
    <t>2015: 35 alianzas institucionales por año</t>
  </si>
  <si>
    <t>80 eventos de participación social  realizados</t>
  </si>
  <si>
    <t>DES360</t>
  </si>
  <si>
    <t>Número de eventos realizados</t>
  </si>
  <si>
    <t>Número de eventos de participación social en CISCOS, realizados</t>
  </si>
  <si>
    <t>10 eventos por año</t>
  </si>
  <si>
    <t>80 ferias de servicio realizadas</t>
  </si>
  <si>
    <t>DES361</t>
  </si>
  <si>
    <t>Número de ferias realizadas</t>
  </si>
  <si>
    <t>Número de ferias de servicios en CISCO realizadas</t>
  </si>
  <si>
    <t xml:space="preserve">4 estrategias ejecutadas dirigidas al posiciona-miento del municipio y a la comunica-ción pública e informativa en el cuatrienio </t>
  </si>
  <si>
    <t xml:space="preserve">5 estrategias ejecutadas dirigidas al posicionamiento del municipio y a la comunicación pública e informativa en el cuatrienio </t>
  </si>
  <si>
    <t>GEN362</t>
  </si>
  <si>
    <t>Estrategias ejecutadas</t>
  </si>
  <si>
    <t>Estrategias ejecutadas dirigidas al posicionamiento del municipio y a la comunicación pública e informativa</t>
  </si>
  <si>
    <t>Formular un plan de marca ciudad que le permita posicionarse territorialmente</t>
  </si>
  <si>
    <t>GEN363</t>
  </si>
  <si>
    <t>Plan formulado y divulgado</t>
  </si>
  <si>
    <t>Plan de marca ciudad, formulado y divulgado</t>
  </si>
  <si>
    <t>Iniciativas: Manizales Campus Universitario, Manizales Ciudad y Eje del conocimiento, Manizales Ciudad Cultural, paisaje cultural, gestión del riesgo</t>
  </si>
  <si>
    <t>Revisar, ajustar y presentar el POT al Concejo Municipal para su aprobación</t>
  </si>
  <si>
    <t>Revisar y ajustar el POT</t>
  </si>
  <si>
    <t>PLA364.1</t>
  </si>
  <si>
    <t>Porcentaje de avance en la revisión y ajuste del POT</t>
  </si>
  <si>
    <t>POT Vigente</t>
  </si>
  <si>
    <t>Presentar el POT al Concejo Municipal para su aprobación</t>
  </si>
  <si>
    <t>PLA364.2</t>
  </si>
  <si>
    <t>Proyecto de Acuerdo de POT presentado</t>
  </si>
  <si>
    <t>Proyecto de revisión ordinaria de los contenidos de largo plazo del POT</t>
  </si>
  <si>
    <t>Revisar y actualizar el Expediente Municipal</t>
  </si>
  <si>
    <t>PLA365</t>
  </si>
  <si>
    <t>Expediente Municipal revisado y actualizado</t>
  </si>
  <si>
    <t>Expediente Municipal del POT vigente</t>
  </si>
  <si>
    <t>Realizar una (1) jornada anual de sensibilización de las normas y sanciones urbanísticas</t>
  </si>
  <si>
    <t>PLA366</t>
  </si>
  <si>
    <t>Número de jornadas realizadas, de sensibilización de las normas y sanciones urbanísticas</t>
  </si>
  <si>
    <t>Gestión para el Ordenamiento y el Control Físico del Territorio</t>
  </si>
  <si>
    <t>Una (1) campaña preventiva de comunica-ción para la comunidad (2014)</t>
  </si>
  <si>
    <t>Construir y/o mejorar 14 mil M2 de vías del área urbana del municipio por año</t>
  </si>
  <si>
    <t>Construir y/o mejorar 14 mil M2 de vías vehiculares del área urbana del municipio por año</t>
  </si>
  <si>
    <t>OBR367</t>
  </si>
  <si>
    <t>M2 en vías construidos y mejorados</t>
  </si>
  <si>
    <t>M2 en vías urbanas vehiculares construidos y mejorados</t>
  </si>
  <si>
    <t>Gestión para el Control y la Regulación del Tránsito</t>
  </si>
  <si>
    <t>14.173 M2</t>
  </si>
  <si>
    <t>Construir y/o mejorar 7 mil M2 de vías peatonales del área urbana del municipio por año</t>
  </si>
  <si>
    <t>OBR368</t>
  </si>
  <si>
    <t>M2 en vías peatonales construidos y/o mejorados</t>
  </si>
  <si>
    <t>M2 en vías urbanas peatonales construidos y/o mejorados</t>
  </si>
  <si>
    <t>7.380,46 M2</t>
  </si>
  <si>
    <t>Construir la Fase 3 de la Avenida Colón</t>
  </si>
  <si>
    <t>OBR393</t>
  </si>
  <si>
    <t>Fase 3 ejecutada</t>
  </si>
  <si>
    <t>Fase 3 de la Avenida Colón ejecutada</t>
  </si>
  <si>
    <t>Fase 2 de la Avenida Colón construida</t>
  </si>
  <si>
    <t>Diseñar y ejecutar los proyectos de desarrollo vial Baja Carola, Bulevar zona F, desarrollo vial paralela calle 52, intersecciones avenida Centenario, accesos Francia – Alcázares, desarrollo vial sector Autónoma entre otros.</t>
  </si>
  <si>
    <t>Ejecutar y financiar 3 proyectos por contribución de valorización (Baja Carola, Bulevar Zona F, Acceso Francia- Los Alcázares o Segunda Calzada avenida Sena)</t>
  </si>
  <si>
    <t>INV394</t>
  </si>
  <si>
    <t>Proyectos ejecutados</t>
  </si>
  <si>
    <t>Proyectos de desarrollo vial ejecutados</t>
  </si>
  <si>
    <t>Recursos apropiados</t>
  </si>
  <si>
    <t>Realizar un Convenio con la Agencia Nacional de Seguridad vial</t>
  </si>
  <si>
    <t>TRA369</t>
  </si>
  <si>
    <t>Número de convenios realizados</t>
  </si>
  <si>
    <t>Número de convenios con la Agencia Nacional de Seguridad Víal, ejecutados</t>
  </si>
  <si>
    <t>Veinticinco (25) puntos con accidentes fatales presentados auditados</t>
  </si>
  <si>
    <t>Auditar veinticinco (25) puntos con accidentes fatales presentados</t>
  </si>
  <si>
    <t>TRA370</t>
  </si>
  <si>
    <t>No de puntos con accidentes fatales presentados auditados</t>
  </si>
  <si>
    <t>Número de puntos con accidentes fatales presentados auditados</t>
  </si>
  <si>
    <t>No hay puntos auditados</t>
  </si>
  <si>
    <t>Intervenir el 100%  de los  puntos con accidentes fatales con factibilidad de actuación</t>
  </si>
  <si>
    <t>TRA371</t>
  </si>
  <si>
    <t>% de puntos con accidentes fatales con factibilidad de actuación, intervenidos</t>
  </si>
  <si>
    <t>Porcentaje de puntos con accidentes fatales con factibilidad de actuación, intervenidos</t>
  </si>
  <si>
    <t>Capacitar en actualización y profundización al 90% de las personas que realizan el traslado, transporte y atención inicial de víctimas en accidentes de tránsito</t>
  </si>
  <si>
    <t>TRA372</t>
  </si>
  <si>
    <t>Porcentaje de personas que realizan el traslado, transporte y atención inicial de víctimas en accidentes de tránsito en proceso de actualización y con profundización</t>
  </si>
  <si>
    <t>Porcentaje de personas que realizan el traslado, transporte y atención inicial de víctimas en accidentes de tránsito actualizadas y con profundización</t>
  </si>
  <si>
    <t>No se ha realizado actualización y profundización</t>
  </si>
  <si>
    <t xml:space="preserve">Semaforizar 8 nuevas intersecciones </t>
  </si>
  <si>
    <t>TRA373</t>
  </si>
  <si>
    <t>Número de intersecciones semaforizadas</t>
  </si>
  <si>
    <t>2 intersecciones semaforizadas anualmente</t>
  </si>
  <si>
    <t>Modernizar 36 semáforos peatonales</t>
  </si>
  <si>
    <t>TRA374</t>
  </si>
  <si>
    <t>Número de semáforos modernizados</t>
  </si>
  <si>
    <t>8 semáforos modernizados en el cuatrienio anterior</t>
  </si>
  <si>
    <t>Mantener en funcionamiento el 96% del sistema semafórico de la ciudad de Manizales</t>
  </si>
  <si>
    <t>TRA375</t>
  </si>
  <si>
    <t>Porcentaje del sistema semafórico en funcionamiento</t>
  </si>
  <si>
    <t xml:space="preserve">2015: 96% semáforos en funcionamiento </t>
  </si>
  <si>
    <t>Demarcación vial de 37.128 ML (metros lineales) y 32.000 M2 (Metros cuadrados) en la ciudad de Manizales</t>
  </si>
  <si>
    <t>Demarcación vial de 37.128 ML (metros lineales) en la ciudad de Manizales</t>
  </si>
  <si>
    <t>TRA376</t>
  </si>
  <si>
    <t>Metros lineales demarcados</t>
  </si>
  <si>
    <t>Metros lineales demarcados en la ciudad</t>
  </si>
  <si>
    <t>25.270 Metros lineales en el cuatrienio</t>
  </si>
  <si>
    <t>Demarcación vial de 32.000 M2 (Metros Cuadrados) en la ciudad de Manizales</t>
  </si>
  <si>
    <t>TRA377</t>
  </si>
  <si>
    <t>Metros cuadrados demarcados en la ciudad</t>
  </si>
  <si>
    <t>28.350 M2 en el cuatrienio</t>
  </si>
  <si>
    <t>Construir 55 reductores de velocidad</t>
  </si>
  <si>
    <t>TRA378</t>
  </si>
  <si>
    <t>Número de reductores construidos</t>
  </si>
  <si>
    <t>Número de reductores de velocidad construidos</t>
  </si>
  <si>
    <t>66 reductores construidos en el cuatrienio anterior</t>
  </si>
  <si>
    <t>Instalar 2.360 nuevas señales verticales</t>
  </si>
  <si>
    <t>TRA379</t>
  </si>
  <si>
    <t>Número de señales verticales instaladas</t>
  </si>
  <si>
    <t>2015: 2.730 señales verticales actuales</t>
  </si>
  <si>
    <t>Ejecutar un plan de medios de difusión masiva de normas de tránsito</t>
  </si>
  <si>
    <t>TRA380</t>
  </si>
  <si>
    <t xml:space="preserve">Número de planes de medios de difusión </t>
  </si>
  <si>
    <t>Número de planes de medios de difusión de normas de tránsito</t>
  </si>
  <si>
    <t xml:space="preserve">2015: Un plan de medios </t>
  </si>
  <si>
    <t xml:space="preserve">Realizar en el 100% de los establecimientos educativos, campañas de formación ciudadana bajo la perspectiva del tránsito </t>
  </si>
  <si>
    <t>TRA381</t>
  </si>
  <si>
    <t xml:space="preserve">Porcentaje de instituciones educativas en las que se realizan las campañas de formación ciudadana </t>
  </si>
  <si>
    <t>Porcentaje de instituciones educativas en las que se realizan las campañas de formación ciudadana bajo la perspectiva de tránsito</t>
  </si>
  <si>
    <t xml:space="preserve">100% de Instituciones Educativas </t>
  </si>
  <si>
    <t>Intervenir el 100% de las comunas y corregimientos con campañas de formación ciudadana bajo la perspectiva del tránsito</t>
  </si>
  <si>
    <t>TRA382</t>
  </si>
  <si>
    <t>Porcentaje de comunas y corregimientos con campañas de formación ciudadana bajo la perspectiva del tránsito</t>
  </si>
  <si>
    <t>100% de comunas  y corregimientos con campañas de formación ciudadana</t>
  </si>
  <si>
    <t>Rehabilitar el parque didáctico fijo temático de tránsito</t>
  </si>
  <si>
    <t>TRA383</t>
  </si>
  <si>
    <t>Parque didáctico fijo de tránsito en funcionamiento</t>
  </si>
  <si>
    <t>Parque Didáctico sin operar</t>
  </si>
  <si>
    <t xml:space="preserve">Desarrollar un (1) Plan anual de regulación desde el punto de vista preventivo y correctivo </t>
  </si>
  <si>
    <t>TRA384</t>
  </si>
  <si>
    <t>Plan elaborado e implementado</t>
  </si>
  <si>
    <t>Plan de regulación desde el punto de vista preventivo y correctivo, elaborado e implementado</t>
  </si>
  <si>
    <t>1 plan elaborado e implementado</t>
  </si>
  <si>
    <t>Ejecutar al menos 8 campañas para el fomento de la participación social y formación ciudadana bajo la perspectiva del tránsito</t>
  </si>
  <si>
    <t>TRA385</t>
  </si>
  <si>
    <t>Campañas de prevención realizadas</t>
  </si>
  <si>
    <t>Número de campañas para el fomento de la participación social y formación ciudadana bajo la perspectiva del tránsito,  realizadas</t>
  </si>
  <si>
    <t>2015: 6 campañas de prevención</t>
  </si>
  <si>
    <t>Once (11) nuevos servicios de transporte público colectivo implementados en el municipio de Manizales</t>
  </si>
  <si>
    <t>Implementar once (11) nuevos servicios de transporte público colectivo en el municipio de Manizales</t>
  </si>
  <si>
    <t>TRA386</t>
  </si>
  <si>
    <t>Nuevos servicios de transporte público colectivo nuevos implementados</t>
  </si>
  <si>
    <t>Número de nuevos servicios de transporte público colectivo implementados</t>
  </si>
  <si>
    <t>3 nuevos servicios de transporte público implementados en 2015</t>
  </si>
  <si>
    <t>Un (1) Plan de Utilización de paraderos sobre las vías arterias principales de la ciudad, implementado</t>
  </si>
  <si>
    <t>Implementar un (1) Plan de utilización de paraderos sobre las vías arterias principales de la ciudad</t>
  </si>
  <si>
    <t>TRA387</t>
  </si>
  <si>
    <t>Plan de Utilización de paraderos sobre las vías arterias principales de la ciudad implementado</t>
  </si>
  <si>
    <t>Plan implementado de utilización de paraderos sobre las vías arterias principales de la ciudad</t>
  </si>
  <si>
    <t xml:space="preserve">Desarrollar una Agenda Participativa para la implementación del Sistema Estratégico de Transporte Público Colectivo SETP </t>
  </si>
  <si>
    <t>TRA388</t>
  </si>
  <si>
    <t>Agenda participativa desarrollada</t>
  </si>
  <si>
    <t>Agenda participativa desarrollada para la implementación del sistema estratégico de transporte público colectivo SETP</t>
  </si>
  <si>
    <t>Proyecto CONPES elaborado y presentado ante el Departamento Nacional de Planeación</t>
  </si>
  <si>
    <t xml:space="preserve">Implementar el Sistema estratégico de Transporte Público </t>
  </si>
  <si>
    <t>TRA389</t>
  </si>
  <si>
    <t>Plan Estratégico de transporte Público Implementado</t>
  </si>
  <si>
    <t>Plan Estratégico de transporte público Implementado</t>
  </si>
  <si>
    <t>Proyecto CONPES elaborado y presentado ante el Departa-mento Nacional de Planeación</t>
  </si>
  <si>
    <t>Construir dos línes nuevas de cable aéreo: Cámbulos - Universidad y Comuna Ciudadela Bosques del Norte - Centro y garantizar el funcionamiento de las existentes</t>
  </si>
  <si>
    <t>Construir dos línes nuevas de cable aéreo: Cámbulos - Universidad y Comuna Ciudadela Bosques del Norte - Centro</t>
  </si>
  <si>
    <t>INF390</t>
  </si>
  <si>
    <t>Líneas nuevas construidas y en funcionamiento</t>
  </si>
  <si>
    <t>Líneas nuevas de cable aéreo construidas</t>
  </si>
  <si>
    <t>Garantizar el funcionamiento de las líneas de cable existentes</t>
  </si>
  <si>
    <t>INF391</t>
  </si>
  <si>
    <t>Líneas de cable aéreo en funcionamiento</t>
  </si>
  <si>
    <t>Realizar anualmente mínimo 120KM de mantenimiento en vías rurales</t>
  </si>
  <si>
    <t>OBR392</t>
  </si>
  <si>
    <t>Km. en vías rurales mantenidos</t>
  </si>
  <si>
    <t>120 KM en mantenimiento de vías rurales</t>
  </si>
  <si>
    <t>Dotar 35 viviendas urbanas de infraestructura de servicios domiciliario de acueducto (zona de riesgo mitigable y que carecen de redes locales de acueducto y/o alcantarillado y  vivienda sin servicio)</t>
  </si>
  <si>
    <t>AGU395</t>
  </si>
  <si>
    <t>Número de viviendas urbanas con infraestructura de servicios domiciliarios de acueducto</t>
  </si>
  <si>
    <t>99,98% de las viviendas cuenta con servicios</t>
  </si>
  <si>
    <t>Construir una conducción a la zona norte y su correspondiente solución de saneamiento</t>
  </si>
  <si>
    <t>Construir una conducción a la zona norte de la ciudad  y su correspondiente solución de saneamiento</t>
  </si>
  <si>
    <t>AGU396</t>
  </si>
  <si>
    <t>Nueva conducción a la zona norte y su correspondiente solución de saneamiento</t>
  </si>
  <si>
    <t>Nueva conducción desde el tanque 23 hasta la zona norte y su correspondiente solución de saneamiento</t>
  </si>
  <si>
    <t>Actualmente se cuenta con  93.633 usuarios residenciales en el municipio.  La nueva conducciòn permitirá incluir 1.900 usuarios nuevos en la zona norte</t>
  </si>
  <si>
    <t>Identificar y priorizar las intervenciones a realizar en al año</t>
  </si>
  <si>
    <t>Realizar la modernización de 11.440 luminarias</t>
  </si>
  <si>
    <t>INV397</t>
  </si>
  <si>
    <t>Interven-ciones priorizadas</t>
  </si>
  <si>
    <t>Luminarias modernizadas</t>
  </si>
  <si>
    <t>28660 luminarias instaladas</t>
  </si>
  <si>
    <t>Incrementar cobertura de acueducto rural en un 10% en el cuatrenio</t>
  </si>
  <si>
    <t>MED398</t>
  </si>
  <si>
    <t>Porcentaje de incremento en la cobertura de acueducto rural</t>
  </si>
  <si>
    <t>Cobertura de acueducto rural</t>
  </si>
  <si>
    <t>Cobertura de agua potable en la zona rural del Municipio de Manizales es de 76,73% (Fuente Alcaldía de Manizales 2014) existente</t>
  </si>
  <si>
    <t>Incrementar la cobertura de acueducto rural en un 10% en el cuatrienio</t>
  </si>
  <si>
    <t>Incrementar la cobertura de agua potable en zona rural en un 10% en el cuatrienio</t>
  </si>
  <si>
    <t>AGU399</t>
  </si>
  <si>
    <t>Porcentaje de incremento en la cobertura de agua potable en la zona rural</t>
  </si>
  <si>
    <t>Cobertura de Agua Potable en la zona rural del municipio es de 76,73%</t>
  </si>
  <si>
    <t>567 nuevos servicios de alcantarillado del área de prestación de servicio de la empresa Aguas de Manizales</t>
  </si>
  <si>
    <t>600 nuevos servicios de alcantarillado del área de prestación de servicio de la empresa Aguas de Manizales</t>
  </si>
  <si>
    <t>AGU400</t>
  </si>
  <si>
    <t>Nuevos servicios de alcantarillado</t>
  </si>
  <si>
    <t xml:space="preserve">Nuevos servicios de alcantarillado </t>
  </si>
  <si>
    <t>Actualmente se cuenta con 92.455 suscriptores residenciales de alcantarillado (meta 93.017)</t>
  </si>
  <si>
    <t>Elaborar el diagnóstico para la ampliación de la cobertura de alcantarillado rural</t>
  </si>
  <si>
    <t>MED401</t>
  </si>
  <si>
    <t>Número de diagnósticos realizados</t>
  </si>
  <si>
    <t>Diagnóstico para la ampliación de la cobertura de alcantarillado rural</t>
  </si>
  <si>
    <t xml:space="preserve">1316 inmuebles residenciales de la zona rural del municipiocuentan con alcantarillado o con una solución individual (pozo séptico) </t>
  </si>
  <si>
    <t>Aumentar la cobertura de alcantarillado rural en mínimo 2% en función del diagnóstico a realizar</t>
  </si>
  <si>
    <t>MED402</t>
  </si>
  <si>
    <t>Porcentaje de incremento de cobertura de alcantarillado rural</t>
  </si>
  <si>
    <t>Cobertura de alcantarillado rural</t>
  </si>
  <si>
    <t>Cobertura de alcantarillado es del 22%</t>
  </si>
  <si>
    <t>Dotar 35 viviendas urbanas de infraestructura de servicios domiciliario de alcantarilla-do (zona de riesgo mitigable y que carecen de redes locales de acueducto y/o alcantarilla-do y  vivienda sin servicio)</t>
  </si>
  <si>
    <t>Dotar 35 viviendas urbanas de infraestructura de servicios domiciliario de alcantarillado (zona de riesgo mitigable y que carecen de redes locales de acueducto y/o alcantarilla-do y  vivienda sin servicio)</t>
  </si>
  <si>
    <t>AGU403</t>
  </si>
  <si>
    <t>Número de viviendas urbanas con infraestructura de servicios domiciliarios de alcantarillado</t>
  </si>
  <si>
    <t>Número de viviendas urbanas con infraestructura de servicios domiciliarios de alcantarillado (nuevos)</t>
  </si>
  <si>
    <t>98,28% de las viviendas cuenta con servicios</t>
  </si>
  <si>
    <t>Desarrollar un programa de aprovechamiento y de inclusión de recicladores en el marco del plan de gestión integral de residuos y del decreto 596 de Abril 11 de 2016</t>
  </si>
  <si>
    <t>Desarrollar un programa de aprovechamiento y de inclusión de recicladores en el marco del plan de gestión integral de residuos y del decreto 596 de Abril 11 de 2017</t>
  </si>
  <si>
    <t>MED404</t>
  </si>
  <si>
    <t xml:space="preserve">Programas de aprovechamiento e inclusión  desarrollado </t>
  </si>
  <si>
    <t xml:space="preserve">Programa de aprovechamiento de residuos sólidos e inclusión de recuperadores, desarrollado </t>
  </si>
  <si>
    <t xml:space="preserve">Plan de gestión de residuos sólidos 2015
programas formulados
</t>
  </si>
  <si>
    <t>Incrementar en un 80% el porcentaje de residuos sólidos recuperados por año en la ciudad</t>
  </si>
  <si>
    <t>MED405</t>
  </si>
  <si>
    <t xml:space="preserve">Porcentaje de residuos sólidos recuperados </t>
  </si>
  <si>
    <t>Residuos sólidos recuperados (Ton/mes)</t>
  </si>
  <si>
    <t xml:space="preserve">40.63 Tn/mes promedio de residuos recuperados en el programa reciclemos, con apoyo en  financiado por la Alcaldía de Manizales </t>
  </si>
  <si>
    <t>Desarrollar estrategias para la implementación de 4 programas  del Plan de Gestión de residuos sólidos</t>
  </si>
  <si>
    <t>MED406</t>
  </si>
  <si>
    <t>Número de programas del Plan de Gestión de residuos sólidos, implementados</t>
  </si>
  <si>
    <t>Plan de gestión de residuos sólidos 2015, programas formulados</t>
  </si>
  <si>
    <t>Promover  un programa de Residuos Sólidos Especiales del Plan de Gestión Integral de Residuos</t>
  </si>
  <si>
    <t>MED407</t>
  </si>
  <si>
    <t>Programa de residuos sólidos en operación</t>
  </si>
  <si>
    <t>Programa de residuos sólidos especiales en operación</t>
  </si>
  <si>
    <t>Plan de gestión integral de residuos sólidos 2015, programa formulado</t>
  </si>
  <si>
    <t>Seguimiento del plan estratégico de escombreras en el marco del manejo integral de residuos sólidos y desarrollo del programa de residuos sólidos de demolición y construcción del plan de gestión de residuos sólidos</t>
  </si>
  <si>
    <t>MED408</t>
  </si>
  <si>
    <t>Seguimiento al Plan Estratégico de escombreras</t>
  </si>
  <si>
    <t>Garantizar al 100%  las condiciones para la disposición adecuada de residuos al año</t>
  </si>
  <si>
    <t>MED409</t>
  </si>
  <si>
    <t>Sitio de disposición final técnicamente operando</t>
  </si>
  <si>
    <t>Relleno sanitario la esmeralda en funcionamiento</t>
  </si>
  <si>
    <t>Desarrollar el programa de manejo de residuos en el área rural, en especial en la ampliación de la cobertura de servicio.</t>
  </si>
  <si>
    <t>MED410</t>
  </si>
  <si>
    <t>Número de programas de manejo de residuos en el área rural</t>
  </si>
  <si>
    <t>Programas de manejo de residuos en el área rural</t>
  </si>
  <si>
    <t>Eliminar 6 puntos de descarga directa a las fuentes receptoras</t>
  </si>
  <si>
    <t>AGU411</t>
  </si>
  <si>
    <t>Plan de Saneamiento y manejo de vertimientos urbano formulado y aprobado por Corpocaldas</t>
  </si>
  <si>
    <t>Puntos de descarga directa a las fuentes receptoras, eliminados</t>
  </si>
  <si>
    <t>Plan de saneamiento y manejo de vertimientos urbano aprobado por Corpocaldas, incluidos los proyectos para eliminación de puntos de descarga directa</t>
  </si>
  <si>
    <t>Realizar un estudio de estado cobertura y manejo de vertimiento en el sector rural</t>
  </si>
  <si>
    <t>MED412</t>
  </si>
  <si>
    <t>Número de estudios de cobertura y manejo de vertimientos realizados</t>
  </si>
  <si>
    <t>Número de estudios de cobertura y manejo de vertimientos realizados en la zona rural</t>
  </si>
  <si>
    <t>Agenda para la sostenibilidad de los acueductos rurales del Municipio de Manizales realizada en el año 2014</t>
  </si>
  <si>
    <t>Construcción y mantenimiento de 160 sistemas sépticos en la zona rural en el cuatrienio</t>
  </si>
  <si>
    <t>MED413</t>
  </si>
  <si>
    <t>Número de sistemas sépticos en construcción y mantenimiento</t>
  </si>
  <si>
    <t>70 pozos sépticos construidos entre 2012 - 2014</t>
  </si>
  <si>
    <t>Formular  el sistema de información de vivienda en el municipio</t>
  </si>
  <si>
    <t>Formular  e implementar el sistema de información de vivienda en el municipio</t>
  </si>
  <si>
    <t>VIV414</t>
  </si>
  <si>
    <t>Sistema de información implementado</t>
  </si>
  <si>
    <t>Porcentaje de avance en la formulación e implementación del sistema de información de vivienda en el municipio</t>
  </si>
  <si>
    <t>Información 2015:Departamento de estadística Secretaría de Planeación Municipal</t>
  </si>
  <si>
    <t>Formular y desarrollar el  plan estratégico habitacional de Manizales</t>
  </si>
  <si>
    <t>VIV415</t>
  </si>
  <si>
    <t>Plan Estratégico Habitacional de Manizales implementado</t>
  </si>
  <si>
    <t>Porcentaje de avance en la formulación e implementación del Plan Estratégico Habitacional de Manizales</t>
  </si>
  <si>
    <t>Acompañamiento social al 100% hogares atendidos con programas de la Caja de la Vivienda Popular</t>
  </si>
  <si>
    <t>VIV416</t>
  </si>
  <si>
    <t>Hogares atendidos con acompañamiento social</t>
  </si>
  <si>
    <t>Durante el período 2012-2015 se atendieron 1.246 hogares</t>
  </si>
  <si>
    <t xml:space="preserve">Promover programas para 1500 soluciones de vivienda    </t>
  </si>
  <si>
    <t xml:space="preserve">Promover programas para 1.500 soluciones de vivienda    </t>
  </si>
  <si>
    <t>VIV417</t>
  </si>
  <si>
    <t xml:space="preserve">Número de soluciones de vivienda programadas   </t>
  </si>
  <si>
    <t>Número de soluciones de vivienda gestionadas</t>
  </si>
  <si>
    <t>2.600 viviendas gestionadas en el cuatrienio 2012-2015</t>
  </si>
  <si>
    <t>Recibir, administrar y habilitar inmuebles fiscales para vivienda social</t>
  </si>
  <si>
    <t xml:space="preserve">Incrementar a 30 ha el inventario de inmuebles  de la CVP potencialmente urbanizables </t>
  </si>
  <si>
    <t>VIV418</t>
  </si>
  <si>
    <t xml:space="preserve"> Suelo urbanizable (ha)</t>
  </si>
  <si>
    <t xml:space="preserve"> suelo urbanizable (ha)</t>
  </si>
  <si>
    <t>Inventario de inmuebles CVP (14 ha potencialmente urbanizables)</t>
  </si>
  <si>
    <t>Promover y ejecutar actividades inmobiliarias</t>
  </si>
  <si>
    <t>Transformación por fases de la CVP</t>
  </si>
  <si>
    <t>VIV419</t>
  </si>
  <si>
    <t>Actividades implementadas</t>
  </si>
  <si>
    <t>Actividades inmoviliarias implementadas</t>
  </si>
  <si>
    <t>Sin dato</t>
  </si>
  <si>
    <t>Promover programas de mejoramiento integral y legalización de asentamientos humanos</t>
  </si>
  <si>
    <t>Promover programas de mejoramiento integral y legalización de asentamientos humanos para  50 hogares</t>
  </si>
  <si>
    <t>VIV420</t>
  </si>
  <si>
    <t>Hogares que acceden a legalización y mejora-miento integral</t>
  </si>
  <si>
    <t>Hogares que acceden a legalización y mejoramiento integral</t>
  </si>
  <si>
    <t xml:space="preserve">Intervenir  1.000 hogares con mejoramiento de vivienda (600 rurales y 400 urbanos)                              </t>
  </si>
  <si>
    <t xml:space="preserve">Intervenir  600 hogares rurales con mejoramiento de vivienda                        </t>
  </si>
  <si>
    <t>VIV421.1</t>
  </si>
  <si>
    <t>Hogares intervenidos con mejoramiento</t>
  </si>
  <si>
    <t>Hogares rurales intervenidos con mejoramiento</t>
  </si>
  <si>
    <t>473  hogares rurales al 2015</t>
  </si>
  <si>
    <t xml:space="preserve">Intervenir  400 hogares urbanos con mejoramiento de vivienda          </t>
  </si>
  <si>
    <t>VIV421.2</t>
  </si>
  <si>
    <t>Hogares urbanos intervenidos con mejoramiento</t>
  </si>
  <si>
    <t xml:space="preserve">637 hogares urbanos al 2015   </t>
  </si>
  <si>
    <t xml:space="preserve">Intervenir 200 predios con titulación  </t>
  </si>
  <si>
    <t>VIV422</t>
  </si>
  <si>
    <t>Hogares que acceden al título  del predio</t>
  </si>
  <si>
    <t>Durante los años 2012-2015 se titularon 345 predios  (86.2 por año)</t>
  </si>
  <si>
    <t>Incrementar en 100 el número de soluciones alternativas de vivienda</t>
  </si>
  <si>
    <t>VIV423</t>
  </si>
  <si>
    <t xml:space="preserve">Hogares que acceden a soluciones alternativas de vivienda </t>
  </si>
  <si>
    <t>12 subsidios otorgados para compra de vivienda usada en período 2012-2015</t>
  </si>
  <si>
    <t xml:space="preserve">Con alianzas público-privadas promover la construcción de 1000 viviendas  (800 urbanas y 200 rurales) </t>
  </si>
  <si>
    <t>Con alianzas público-privadas promover la construcción de 800 viviendas urbanas</t>
  </si>
  <si>
    <t>VIV424.1</t>
  </si>
  <si>
    <t>Hogares que acceden a soluciones de vivienda</t>
  </si>
  <si>
    <t>Hogares urbanos que acceden a soluciones de vivienda</t>
  </si>
  <si>
    <t xml:space="preserve">1.546 en el cuatrienio 2012-2015  </t>
  </si>
  <si>
    <t xml:space="preserve">Con alianzas público-privadas promover la construcción de 200 viviendas rurales </t>
  </si>
  <si>
    <t>VIV424.2</t>
  </si>
  <si>
    <t>Hogares rurales que acceden a soluciones de vivienda</t>
  </si>
  <si>
    <t>Planear la ejecución de los recursos frente a la generación del suelo</t>
  </si>
  <si>
    <t>Formular un plan de inversión para la ejecución de los recursos frente a la generación del suelo</t>
  </si>
  <si>
    <t>ERU425</t>
  </si>
  <si>
    <t>Plan de inversión</t>
  </si>
  <si>
    <t>Plan de inversión formulado</t>
  </si>
  <si>
    <t>Construcción de 800 viviendas nuevas</t>
  </si>
  <si>
    <t>ERU426</t>
  </si>
  <si>
    <t>Número de viviendas construidas</t>
  </si>
  <si>
    <t>En construcción</t>
  </si>
  <si>
    <t>Focalizar la gestión predial y de habilitación del suelo en la zona mixta permitiendo el desarrollo del modelo de negocios</t>
  </si>
  <si>
    <t xml:space="preserve">Adquirir los predios  necesarios para la habilitación del suelo en zona mixta.
</t>
  </si>
  <si>
    <t>ERU427</t>
  </si>
  <si>
    <t>Predios adquiridos / Predios requeridos</t>
  </si>
  <si>
    <t>Suelo habilitado en la zona mixta del macroproyecto San José</t>
  </si>
  <si>
    <t>Ejecutar acciones permanentes de acompañamiento a la comunidad que se reasiente en otros sectores o que se reubique en el Macroproyecto,  en condiciones óptimas y dignas.</t>
  </si>
  <si>
    <t>Ejecutar una estrategía permanente de Gestión Social</t>
  </si>
  <si>
    <t>ERU428</t>
  </si>
  <si>
    <t>Acciones ejecutadas / Acciones proyectadas</t>
  </si>
  <si>
    <t>Estrategia de Gestión Social en Ejecución</t>
  </si>
  <si>
    <t>Realizar los diseños del proyecto para la Terminal Mixta</t>
  </si>
  <si>
    <t>ZZZ429</t>
  </si>
  <si>
    <t>Diseño del proyecto para la terminal mixta</t>
  </si>
  <si>
    <t>Definir y ejecutar un plan para la gestión predial</t>
  </si>
  <si>
    <t>Definir y ejecutar un plan para la gestión predial de la zona mixta</t>
  </si>
  <si>
    <t>INF430.1</t>
  </si>
  <si>
    <t>Plan definido y ejecutado</t>
  </si>
  <si>
    <t>Plan para la gestión predial  de la zona mixta formulado</t>
  </si>
  <si>
    <t>INF430.2</t>
  </si>
  <si>
    <t>Porcentaje de avance en la formulación del plan para la gestión predial de la zona mixta</t>
  </si>
  <si>
    <t>Establecer convenios y alianzas para atracción de recursos e inversionistas</t>
  </si>
  <si>
    <t>INF431</t>
  </si>
  <si>
    <t>Número de convenios y alianzas formalizadas</t>
  </si>
  <si>
    <t>Número de convenios y alianzas formalizadas, para la atracción de recursos e inversionistas para el desarrollo de la zona mixta</t>
  </si>
  <si>
    <t>Macroproyecto Comuna San José</t>
  </si>
  <si>
    <t>Construir el quinto pabellón de la Plaza de Mercado</t>
  </si>
  <si>
    <t>INF432</t>
  </si>
  <si>
    <t>Pabellón construido</t>
  </si>
  <si>
    <t>Quinto pabellón de la Plaza de Mercado construido</t>
  </si>
  <si>
    <t>Infraestructura existente</t>
  </si>
  <si>
    <t>Mejorar la infraestructura de los pabellones existentes</t>
  </si>
  <si>
    <t>INF433</t>
  </si>
  <si>
    <t xml:space="preserve">Número de pabellones mejorados </t>
  </si>
  <si>
    <t xml:space="preserve">Número de pabellones de la Plaza de Mercado mejorados </t>
  </si>
  <si>
    <t>Realizar 2 mesas de integración regional al año</t>
  </si>
  <si>
    <t>PLA434</t>
  </si>
  <si>
    <t>Número de mesas de integración realizadas</t>
  </si>
  <si>
    <t>2 agendas de integración regional</t>
  </si>
  <si>
    <t>RESUMEN PLAN INDICATIVO 2016-2019</t>
  </si>
  <si>
    <t>AVANCE EN EL CUMPLIMIENTO DE LAS METAS DE PRODUCTO</t>
  </si>
  <si>
    <t>SEGUNDO SEMESTRE DE 2016</t>
  </si>
  <si>
    <t>AÑO 2017</t>
  </si>
  <si>
    <t>AVANCE META A JUL
2016</t>
  </si>
  <si>
    <t>AVANCE META A AGO 2016</t>
  </si>
  <si>
    <t>AVANCE META A SEP 2016</t>
  </si>
  <si>
    <t>AVANCE META  A OCT 2016</t>
  </si>
  <si>
    <t>AVANCE META A NOV 2016</t>
  </si>
  <si>
    <t>AVANCE
META A
DIC 2016</t>
  </si>
  <si>
    <t>% CUMPLI-MIENTO SEGUNDO SEMESTRE 2016</t>
  </si>
  <si>
    <t>AVANCE META A ENE 2017</t>
  </si>
  <si>
    <t>AVANCE META A  FEB 2017</t>
  </si>
  <si>
    <t>AVANCE META A MAR 2017</t>
  </si>
  <si>
    <t>AVANCE META A  ABR 2017</t>
  </si>
  <si>
    <t>AVANCE META A MAY 2017</t>
  </si>
  <si>
    <t>AVANCE META A JUN 2017</t>
  </si>
  <si>
    <t>AVANCE META A JUL 2017</t>
  </si>
  <si>
    <t>AVANCE META  A AGO 2017</t>
  </si>
  <si>
    <t>AVANCE META  A SEP 2017</t>
  </si>
  <si>
    <t>AVANCE META  A OCT 2017</t>
  </si>
  <si>
    <t>AVANCE META A NOV 2017</t>
  </si>
  <si>
    <t>AVANCE
META A
DIC 2017</t>
  </si>
  <si>
    <t>% CUMPLI-MIENTO AÑO 2017</t>
  </si>
  <si>
    <t>Meta Cumplida en 2016</t>
  </si>
  <si>
    <t>Mensual no acumulado</t>
  </si>
  <si>
    <t>Meta cumplida en 2016</t>
  </si>
  <si>
    <t xml:space="preserve"> </t>
  </si>
  <si>
    <t>&lt; 80%
Deficiente</t>
  </si>
  <si>
    <t>&gt;=80% y &lt; 90%
Satisfactorio</t>
  </si>
  <si>
    <t>&gt;=90%
Sobresaliente</t>
  </si>
  <si>
    <t>AVANCE EN EL CUMPLIMIENTO DE PROGRAMAS</t>
  </si>
  <si>
    <t>A PARTIR DE METAS DE PRODUCTO</t>
  </si>
  <si>
    <t>TOTAL METAS CUATRIENIO</t>
  </si>
  <si>
    <t>POND PROGRAMA</t>
  </si>
  <si>
    <t>TOTAL METAS QUE APLICAN PARA 2017</t>
  </si>
  <si>
    <t>% Cumplimiento</t>
  </si>
  <si>
    <t>Rango</t>
  </si>
  <si>
    <t>Satisfactorio &gt;=80% y &lt;90%</t>
  </si>
  <si>
    <t>Deficiente &lt;80%</t>
  </si>
  <si>
    <t>Sobresaliente &gt;=90%</t>
  </si>
  <si>
    <t>NOTA: Los porcentajes de cumplimiento se calculan a partir de medias ponderadas</t>
  </si>
  <si>
    <t>SEMÁFORO</t>
  </si>
  <si>
    <r>
      <t xml:space="preserve">AVANCE EN EL CUMPLIMIENTO DE EJES ESTRATÉGICOS, DIMENSIONES Y PDM SEGÚN PROGRAMACIÓN PARA LA </t>
    </r>
    <r>
      <rPr>
        <b/>
        <sz val="12"/>
        <color rgb="FFFF0000"/>
        <rFont val="Calibri"/>
        <family val="2"/>
        <scheme val="minor"/>
      </rPr>
      <t>VIGENCIA 2017</t>
    </r>
  </si>
  <si>
    <r>
      <t xml:space="preserve">AVANCE EN EL CUMPLIMIENTO DE EJES ESTRATÉGICOS, DIMENSIONES Y PDM SEGÚN PROGRAMACIÓN PARA LA </t>
    </r>
    <r>
      <rPr>
        <b/>
        <sz val="16"/>
        <color rgb="FFFF0000"/>
        <rFont val="Calibri"/>
        <family val="2"/>
        <scheme val="minor"/>
      </rPr>
      <t>VIGENCIA 2017</t>
    </r>
  </si>
  <si>
    <t>COD EJE</t>
  </si>
  <si>
    <t>EJE ESTRATEGICO</t>
  </si>
  <si>
    <t>PONDERADO A NIVEL DE EJE ESTRATÉGICO</t>
  </si>
  <si>
    <t>COD DIM</t>
  </si>
  <si>
    <t>DIMENSIÓN</t>
  </si>
  <si>
    <t>PONDERADO A NIVEL DE  DIMENSIÓN</t>
  </si>
  <si>
    <t>% Cumplimiento Vigencia 2017</t>
  </si>
  <si>
    <t>DIMENSIÓN
SOCIO-CULTURAL: Educación para el buen vivir, la equidad y la inclusión</t>
  </si>
  <si>
    <t>DIMENSIÓN
AMBIENTAL Y DE GESTIÓN DEL RIESGO: Educación para la sostenibilidad</t>
  </si>
  <si>
    <t>DIMENSIÓN
ECONÓMICA-PRODUCTIVA: Educación para la innovación y la productividad</t>
  </si>
  <si>
    <t>DIMENSIÓN
POLÍTICO-INSTITUCIONAL: Educación para la gestión pública y la integración</t>
  </si>
  <si>
    <t>DIMENSIÓN
FÍSICO-ESPACIAL:
La plataforma natural y construida sobre la cual se consolida el desarrollo territorial</t>
  </si>
  <si>
    <t>ALCALDIA DE MANIZALES</t>
  </si>
  <si>
    <t>PLAN DE DESARROLLO 2016 - 2019 "MANIZALES MAS OPORTUNIDADES"</t>
  </si>
  <si>
    <r>
      <t xml:space="preserve">RANKING EN EL CUMPLIMIENTO DE METAS DE PRODUCTO - </t>
    </r>
    <r>
      <rPr>
        <b/>
        <sz val="14"/>
        <color rgb="FFFF0000"/>
        <rFont val="Calibri"/>
        <family val="2"/>
        <scheme val="minor"/>
      </rPr>
      <t>VIGENCIA 2017</t>
    </r>
  </si>
  <si>
    <t>SECRETARÍA / UNIDAD</t>
  </si>
  <si>
    <t>TOTAL METAS</t>
  </si>
  <si>
    <t>METAS QUE APLICAN PARA LA VIGENCIA 2017</t>
  </si>
  <si>
    <t>METAS QUE APLICAN PARA  OTRAS VIGENCIA</t>
  </si>
  <si>
    <t>&lt; 80% 
Deficiente
No. Metas</t>
  </si>
  <si>
    <t>&gt;=80% y &lt; 90% 
Satisfactorio
No. Metas</t>
  </si>
  <si>
    <t>&gt;=90% 
Sobresaliente
No. Metas</t>
  </si>
  <si>
    <t>AVANCE PROMEDIO**</t>
  </si>
  <si>
    <t>RANKING</t>
  </si>
  <si>
    <t>SECRETARÍA DE TIC Y COMPETITIVIDAD</t>
  </si>
  <si>
    <t>1°</t>
  </si>
  <si>
    <t>SECRETARÍA GENERAL</t>
  </si>
  <si>
    <t>SECRETARÍA JURIDICA</t>
  </si>
  <si>
    <t>SECRETARÍA DE SALUD</t>
  </si>
  <si>
    <t>2°</t>
  </si>
  <si>
    <t>SECRETARÍA DE SERVICIOS ADMINISTRATIVOS</t>
  </si>
  <si>
    <t>3°</t>
  </si>
  <si>
    <t>SECRETARÍA DE DEPORTE</t>
  </si>
  <si>
    <t>4°</t>
  </si>
  <si>
    <t>SECRETRÍA DE DESARROLLO SOCIAL</t>
  </si>
  <si>
    <t>5°</t>
  </si>
  <si>
    <t>UNIDAD DESARROLLO RURAL</t>
  </si>
  <si>
    <t>6°</t>
  </si>
  <si>
    <t>SECRETARÍA DE PLANEACIÓN</t>
  </si>
  <si>
    <t>7°</t>
  </si>
  <si>
    <t>SECRETARÍA DE EDUCACIÓN</t>
  </si>
  <si>
    <t>8°</t>
  </si>
  <si>
    <t>SECRETARÍA DE HACIENDA</t>
  </si>
  <si>
    <t>9°</t>
  </si>
  <si>
    <t>SECRETARÍA DE LAS MUJERES Y EQUIDAD DE GÉNERO</t>
  </si>
  <si>
    <t>10°</t>
  </si>
  <si>
    <t>SECRETARÍA DE GOBIERNO</t>
  </si>
  <si>
    <t>11°</t>
  </si>
  <si>
    <t>SECRETARÍA DE TRANSITO Y TRANSPORTE</t>
  </si>
  <si>
    <t>12°</t>
  </si>
  <si>
    <t>SECRETARÍA DE MEDIO AMBIENTE</t>
  </si>
  <si>
    <t>13°</t>
  </si>
  <si>
    <t>SECRETARÍA DE OBRAS PÚBLICAS</t>
  </si>
  <si>
    <t>14°</t>
  </si>
  <si>
    <t>UNIDAD DE GESTION DEL RIESGO</t>
  </si>
  <si>
    <t>15°</t>
  </si>
  <si>
    <t>TOTALES</t>
  </si>
  <si>
    <t>** NOTA: PARA EL CALCULO DEL AVANCE PROMEDIO, LOS CUMPLIMIENTOS DE METAS SUPERIORES AL 100% SE APROXIMAN A 100%.</t>
  </si>
  <si>
    <t>ELABORADO POR: GRUPO DE INFORMACIÓN Y ESTADÍSTICA - UNIDAD DE PLANEACIÓN ESTRATÉGICA. SECRETARÍA DE PLANEACIÓN</t>
  </si>
  <si>
    <t>Fecha última actualización: 25 - 01 - 2018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</si>
</sst>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0.0"/>
    <numFmt numFmtId="165" formatCode="#,##0.0"/>
    <numFmt numFmtId="166" formatCode="[$$-240A]#,##0.00;[Red]&quot;(&quot;[$$-240A]#,##0.00&quot;)&quot;"/>
    <numFmt numFmtId="167" formatCode="&quot; &quot;#,##0.00&quot; &quot;;&quot; (&quot;#,##0.00&quot;)&quot;;&quot; -&quot;#&quot; &quot;;&quot; &quot;@&quot; &quot;"/>
    <numFmt numFmtId="168" formatCode="[$-240A]General"/>
    <numFmt numFmtId="169" formatCode="_-* #,##0\ _D_M_-;\-* #,##0\ _D_M_-;_-* &quot;-&quot;\ _D_M_-;_-@_-"/>
    <numFmt numFmtId="170" formatCode="_-* #,##0_-;\-* #,##0_-;_-* &quot;-&quot;_-;_-@_-"/>
    <numFmt numFmtId="171" formatCode="_-* #,##0.00_-;\-* #,##0.00_-;_-* &quot;-&quot;??_-;_-@_-"/>
    <numFmt numFmtId="172" formatCode="_ * #,##0.00_ ;_ * \-#,##0.00_ ;_ * &quot;-&quot;??_ ;_ @_ "/>
    <numFmt numFmtId="173" formatCode="_-&quot;$&quot;* #,##0_-;\-&quot;$&quot;* #,##0_-;_-&quot;$&quot;* &quot;-&quot;_-;_-@_-"/>
    <numFmt numFmtId="174" formatCode="_(&quot;$&quot;* #,##0.00_);_(&quot;$&quot;* \(#,##0.00\);_(&quot;$&quot;* &quot;-&quot;??_);_(@_)"/>
    <numFmt numFmtId="175" formatCode="_-&quot;$&quot;* #,##0.00_-;\-&quot;$&quot;* #,##0.00_-;_-&quot;$&quot;* &quot;-&quot;??_-;_-@_-"/>
  </numFmts>
  <fonts count="53">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sz val="14"/>
      <name val="Calibri"/>
      <family val="2"/>
      <scheme val="minor"/>
    </font>
    <font>
      <b/>
      <sz val="16"/>
      <color theme="4"/>
      <name val="Calibri"/>
      <family val="2"/>
      <scheme val="minor"/>
    </font>
    <font>
      <b/>
      <sz val="10"/>
      <color theme="0"/>
      <name val="Calibri"/>
      <family val="2"/>
    </font>
    <font>
      <b/>
      <sz val="10"/>
      <color indexed="8"/>
      <name val="Calibri"/>
      <family val="2"/>
    </font>
    <font>
      <sz val="10"/>
      <color indexed="8"/>
      <name val="Calibri"/>
      <family val="2"/>
    </font>
    <font>
      <b/>
      <sz val="10"/>
      <name val="Calibri"/>
      <family val="2"/>
    </font>
    <font>
      <sz val="10"/>
      <name val="Calibri"/>
      <family val="2"/>
    </font>
    <font>
      <sz val="10"/>
      <name val="Calibri"/>
      <family val="2"/>
      <scheme val="minor"/>
    </font>
    <font>
      <b/>
      <sz val="10"/>
      <name val="Calibri"/>
      <family val="2"/>
      <scheme val="minor"/>
    </font>
    <font>
      <sz val="11"/>
      <name val="Calibri"/>
      <family val="2"/>
      <scheme val="minor"/>
    </font>
    <font>
      <sz val="10"/>
      <color rgb="FF00B050"/>
      <name val="Calibri"/>
      <family val="2"/>
      <scheme val="minor"/>
    </font>
    <font>
      <sz val="9"/>
      <color indexed="81"/>
      <name val="宋体"/>
      <charset val="134"/>
    </font>
    <font>
      <b/>
      <sz val="9"/>
      <color indexed="81"/>
      <name val="Tahoma"/>
      <family val="2"/>
    </font>
    <font>
      <sz val="9"/>
      <color indexed="81"/>
      <name val="Tahoma"/>
      <family val="2"/>
    </font>
    <font>
      <b/>
      <sz val="11"/>
      <color rgb="FFFF0000"/>
      <name val="Calibri"/>
      <family val="2"/>
      <scheme val="minor"/>
    </font>
    <font>
      <sz val="10"/>
      <color rgb="FF00B050"/>
      <name val="Calibri"/>
      <family val="2"/>
    </font>
    <font>
      <sz val="10"/>
      <color rgb="FFFF0000"/>
      <name val="Calibri"/>
      <family val="2"/>
      <scheme val="minor"/>
    </font>
    <font>
      <sz val="10"/>
      <color theme="1"/>
      <name val="Calibri"/>
      <family val="2"/>
      <scheme val="minor"/>
    </font>
    <font>
      <b/>
      <sz val="10"/>
      <color theme="1"/>
      <name val="Calibri"/>
      <family val="2"/>
      <scheme val="minor"/>
    </font>
    <font>
      <b/>
      <sz val="14"/>
      <name val="Calibri"/>
      <family val="2"/>
      <scheme val="minor"/>
    </font>
    <font>
      <b/>
      <sz val="11"/>
      <color theme="4"/>
      <name val="Calibri"/>
      <family val="2"/>
      <scheme val="minor"/>
    </font>
    <font>
      <b/>
      <sz val="10"/>
      <color theme="0"/>
      <name val="Calibri"/>
      <family val="2"/>
      <scheme val="minor"/>
    </font>
    <font>
      <b/>
      <sz val="16"/>
      <name val="Calibri"/>
      <family val="2"/>
    </font>
    <font>
      <b/>
      <sz val="16"/>
      <name val="Calibri"/>
      <family val="2"/>
      <scheme val="minor"/>
    </font>
    <font>
      <b/>
      <sz val="12"/>
      <color theme="1"/>
      <name val="Calibri"/>
      <family val="2"/>
      <scheme val="minor"/>
    </font>
    <font>
      <b/>
      <sz val="12"/>
      <name val="Calibri"/>
      <family val="2"/>
      <scheme val="minor"/>
    </font>
    <font>
      <sz val="16"/>
      <color theme="1"/>
      <name val="Calibri"/>
      <family val="2"/>
      <scheme val="minor"/>
    </font>
    <font>
      <b/>
      <sz val="16"/>
      <color theme="1"/>
      <name val="Calibri"/>
      <family val="2"/>
      <scheme val="minor"/>
    </font>
    <font>
      <b/>
      <sz val="8"/>
      <color theme="1"/>
      <name val="Calibri"/>
      <family val="2"/>
      <scheme val="minor"/>
    </font>
    <font>
      <b/>
      <sz val="12"/>
      <color rgb="FFFF0000"/>
      <name val="Calibri"/>
      <family val="2"/>
      <scheme val="minor"/>
    </font>
    <font>
      <b/>
      <sz val="16"/>
      <color rgb="FFFF0000"/>
      <name val="Calibri"/>
      <family val="2"/>
      <scheme val="minor"/>
    </font>
    <font>
      <b/>
      <sz val="14"/>
      <color theme="0"/>
      <name val="Calibri"/>
      <family val="2"/>
    </font>
    <font>
      <b/>
      <sz val="14"/>
      <color theme="0"/>
      <name val="Calibri"/>
      <family val="2"/>
      <scheme val="minor"/>
    </font>
    <font>
      <b/>
      <sz val="26"/>
      <color theme="1"/>
      <name val="Calibri"/>
      <family val="2"/>
      <scheme val="minor"/>
    </font>
    <font>
      <sz val="40"/>
      <color theme="1"/>
      <name val="Calibri"/>
      <family val="2"/>
      <scheme val="minor"/>
    </font>
    <font>
      <b/>
      <sz val="20"/>
      <color theme="1"/>
      <name val="Calibri"/>
      <family val="2"/>
      <scheme val="minor"/>
    </font>
    <font>
      <sz val="14"/>
      <color theme="1"/>
      <name val="Calibri"/>
      <family val="2"/>
      <scheme val="minor"/>
    </font>
    <font>
      <b/>
      <sz val="14"/>
      <color rgb="FFFF0000"/>
      <name val="Calibri"/>
      <family val="2"/>
      <scheme val="minor"/>
    </font>
    <font>
      <b/>
      <sz val="11"/>
      <name val="Calibri"/>
      <family val="2"/>
      <scheme val="minor"/>
    </font>
    <font>
      <b/>
      <sz val="16"/>
      <color theme="0"/>
      <name val="Calibri"/>
      <family val="2"/>
      <scheme val="minor"/>
    </font>
    <font>
      <sz val="11"/>
      <color rgb="FF000000"/>
      <name val="Calibri"/>
      <family val="2"/>
    </font>
    <font>
      <b/>
      <i/>
      <sz val="16"/>
      <color theme="1"/>
      <name val="Arial"/>
      <family val="2"/>
    </font>
    <font>
      <sz val="10"/>
      <name val="Arial"/>
      <family val="2"/>
    </font>
    <font>
      <sz val="11"/>
      <color indexed="8"/>
      <name val="Calibri"/>
      <family val="2"/>
    </font>
    <font>
      <sz val="12"/>
      <color theme="1"/>
      <name val="Calibri"/>
      <family val="2"/>
      <scheme val="minor"/>
    </font>
    <font>
      <sz val="11"/>
      <color theme="1"/>
      <name val="Arial"/>
      <family val="2"/>
    </font>
    <font>
      <b/>
      <i/>
      <u/>
      <sz val="11"/>
      <color theme="1"/>
      <name val="Arial"/>
      <family val="2"/>
    </font>
  </fonts>
  <fills count="16">
    <fill>
      <patternFill patternType="none"/>
    </fill>
    <fill>
      <patternFill patternType="gray125"/>
    </fill>
    <fill>
      <patternFill patternType="solid">
        <fgColor theme="3" tint="-0.249977111117893"/>
        <bgColor indexed="64"/>
      </patternFill>
    </fill>
    <fill>
      <patternFill patternType="solid">
        <fgColor rgb="FF6FD86A"/>
        <bgColor indexed="64"/>
      </patternFill>
    </fill>
    <fill>
      <patternFill patternType="solid">
        <fgColor theme="0" tint="-0.149937437055574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66CC"/>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rgb="FF00B05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auto="1"/>
      </left>
      <right style="medium">
        <color auto="1"/>
      </right>
      <top style="thin">
        <color auto="1"/>
      </top>
      <bottom style="thin">
        <color auto="1"/>
      </bottom>
      <diagonal/>
    </border>
    <border>
      <left style="medium">
        <color indexed="64"/>
      </left>
      <right style="medium">
        <color indexed="64"/>
      </right>
      <top/>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s>
  <cellStyleXfs count="30">
    <xf numFmtId="0" fontId="0" fillId="0" borderId="0"/>
    <xf numFmtId="9" fontId="1" fillId="0" borderId="0" applyFont="0" applyFill="0" applyBorder="0" applyAlignment="0" applyProtection="0"/>
    <xf numFmtId="0" fontId="1" fillId="0" borderId="0"/>
    <xf numFmtId="0" fontId="1" fillId="0" borderId="0"/>
    <xf numFmtId="0" fontId="1" fillId="0" borderId="0"/>
    <xf numFmtId="167" fontId="46" fillId="0" borderId="0"/>
    <xf numFmtId="168" fontId="46" fillId="0" borderId="0"/>
    <xf numFmtId="0" fontId="47" fillId="0" borderId="0">
      <alignment horizontal="center"/>
    </xf>
    <xf numFmtId="0" fontId="47" fillId="0" borderId="0">
      <alignment horizontal="center" textRotation="90"/>
    </xf>
    <xf numFmtId="169" fontId="48"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2" fontId="48" fillId="0" borderId="0" applyFont="0" applyFill="0" applyBorder="0" applyAlignment="0" applyProtection="0"/>
    <xf numFmtId="173" fontId="1" fillId="0" borderId="0" applyFont="0" applyFill="0" applyBorder="0" applyAlignment="0" applyProtection="0"/>
    <xf numFmtId="174" fontId="49" fillId="0" borderId="0" applyFont="0" applyFill="0" applyBorder="0" applyAlignment="0" applyProtection="0"/>
    <xf numFmtId="44" fontId="1" fillId="0" borderId="0" applyFont="0" applyFill="0" applyBorder="0" applyAlignment="0" applyProtection="0"/>
    <xf numFmtId="175" fontId="1" fillId="0" borderId="0" applyFont="0" applyFill="0" applyBorder="0" applyAlignment="0" applyProtection="0"/>
    <xf numFmtId="44" fontId="49" fillId="0" borderId="0" applyFont="0" applyFill="0" applyBorder="0" applyAlignment="0" applyProtection="0"/>
    <xf numFmtId="0" fontId="48" fillId="0" borderId="0"/>
    <xf numFmtId="0" fontId="48" fillId="0" borderId="0"/>
    <xf numFmtId="0" fontId="50" fillId="0" borderId="0"/>
    <xf numFmtId="0" fontId="50" fillId="0" borderId="0"/>
    <xf numFmtId="0" fontId="51" fillId="0" borderId="0"/>
    <xf numFmtId="166" fontId="1" fillId="0" borderId="0"/>
    <xf numFmtId="0" fontId="52" fillId="0" borderId="0"/>
    <xf numFmtId="166" fontId="52" fillId="0" borderId="0"/>
  </cellStyleXfs>
  <cellXfs count="452">
    <xf numFmtId="0" fontId="0" fillId="0" borderId="0" xfId="0"/>
    <xf numFmtId="0" fontId="0" fillId="0" borderId="0" xfId="0" applyFill="1" applyAlignment="1" applyProtection="1">
      <alignment vertical="center"/>
    </xf>
    <xf numFmtId="0" fontId="5" fillId="0" borderId="0" xfId="0" applyFont="1" applyFill="1" applyAlignment="1" applyProtection="1">
      <alignment vertical="center"/>
    </xf>
    <xf numFmtId="0" fontId="0" fillId="0" borderId="0" xfId="0" applyFill="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2" borderId="1" xfId="0" applyFont="1" applyFill="1" applyBorder="1" applyAlignment="1" applyProtection="1">
      <alignment horizontal="center" vertical="center" wrapText="1"/>
    </xf>
    <xf numFmtId="0" fontId="10" fillId="0" borderId="0" xfId="0" applyFont="1" applyFill="1" applyAlignment="1" applyProtection="1">
      <alignment horizontal="center" vertical="center" wrapText="1"/>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2" fillId="0" borderId="1" xfId="0"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2" fontId="12" fillId="0" borderId="1" xfId="0" applyNumberFormat="1" applyFont="1" applyFill="1" applyBorder="1" applyAlignment="1" applyProtection="1">
      <alignment horizontal="center" vertical="center" wrapText="1"/>
    </xf>
    <xf numFmtId="0" fontId="15" fillId="0" borderId="0" xfId="0" applyFont="1" applyAlignment="1" applyProtection="1">
      <alignment horizontal="center" vertical="center"/>
    </xf>
    <xf numFmtId="0" fontId="13" fillId="0" borderId="1" xfId="0" quotePrefix="1"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3" fillId="0" borderId="0" xfId="0" applyFont="1" applyFill="1" applyAlignment="1" applyProtection="1">
      <alignment horizontal="center" vertical="center" wrapText="1"/>
    </xf>
    <xf numFmtId="0" fontId="13" fillId="0" borderId="1" xfId="0" quotePrefix="1"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3" fillId="0" borderId="0" xfId="0" applyFont="1" applyFill="1" applyAlignment="1" applyProtection="1">
      <alignment horizontal="center" vertical="center"/>
    </xf>
    <xf numFmtId="0" fontId="11" fillId="6" borderId="3" xfId="0" applyNumberFormat="1" applyFont="1" applyFill="1" applyBorder="1" applyAlignment="1" applyProtection="1">
      <alignment horizontal="center" vertical="center"/>
    </xf>
    <xf numFmtId="165" fontId="12" fillId="0" borderId="1" xfId="0" applyNumberFormat="1" applyFont="1" applyFill="1" applyBorder="1" applyAlignment="1" applyProtection="1">
      <alignment horizontal="center" vertical="center" wrapText="1"/>
    </xf>
    <xf numFmtId="0" fontId="4" fillId="0" borderId="0" xfId="0" applyFont="1" applyFill="1" applyAlignment="1" applyProtection="1">
      <alignment vertical="center"/>
    </xf>
    <xf numFmtId="0" fontId="4" fillId="0" borderId="0" xfId="0" applyFont="1" applyAlignment="1" applyProtection="1">
      <alignment vertical="center"/>
    </xf>
    <xf numFmtId="0" fontId="20" fillId="0" borderId="0" xfId="0" applyFont="1" applyFill="1" applyAlignment="1" applyProtection="1">
      <alignment vertical="center"/>
    </xf>
    <xf numFmtId="0" fontId="9" fillId="0" borderId="0" xfId="0" applyFont="1" applyFill="1" applyAlignment="1" applyProtection="1">
      <alignment vertical="center" wrapText="1"/>
    </xf>
    <xf numFmtId="0" fontId="11" fillId="3" borderId="2" xfId="0" applyNumberFormat="1" applyFont="1" applyFill="1" applyBorder="1" applyAlignment="1" applyProtection="1">
      <alignment vertical="center"/>
    </xf>
    <xf numFmtId="0" fontId="11" fillId="3" borderId="3" xfId="0" applyNumberFormat="1" applyFont="1" applyFill="1" applyBorder="1" applyAlignment="1" applyProtection="1">
      <alignment vertical="center"/>
    </xf>
    <xf numFmtId="0" fontId="14" fillId="4" borderId="5"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1" fontId="14" fillId="5" borderId="1" xfId="0" applyNumberFormat="1" applyFont="1" applyFill="1" applyBorder="1" applyAlignment="1" applyProtection="1">
      <alignment horizontal="center" vertical="center" wrapText="1"/>
    </xf>
    <xf numFmtId="2" fontId="13" fillId="0" borderId="1" xfId="0" applyNumberFormat="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xf>
    <xf numFmtId="0" fontId="14" fillId="5" borderId="1" xfId="0" applyNumberFormat="1"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1" fontId="13" fillId="0" borderId="5" xfId="0" applyNumberFormat="1"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2" fillId="0" borderId="0" xfId="0" applyFont="1" applyFill="1" applyAlignment="1" applyProtection="1">
      <alignment vertical="center" wrapText="1"/>
    </xf>
    <xf numFmtId="164" fontId="13" fillId="0" borderId="5" xfId="0" applyNumberFormat="1" applyFont="1" applyFill="1" applyBorder="1" applyAlignment="1" applyProtection="1">
      <alignment horizontal="center" vertical="center" wrapText="1"/>
    </xf>
    <xf numFmtId="164" fontId="14" fillId="5" borderId="5" xfId="0" applyNumberFormat="1" applyFont="1" applyFill="1" applyBorder="1" applyAlignment="1" applyProtection="1">
      <alignment horizontal="center" vertical="center" wrapText="1"/>
    </xf>
    <xf numFmtId="164" fontId="14" fillId="5" borderId="1" xfId="0" applyNumberFormat="1" applyFont="1" applyFill="1" applyBorder="1" applyAlignment="1" applyProtection="1">
      <alignment horizontal="center" vertical="center" wrapText="1"/>
    </xf>
    <xf numFmtId="0" fontId="13" fillId="0" borderId="6" xfId="0" quotePrefix="1" applyFont="1" applyFill="1" applyBorder="1" applyAlignment="1" applyProtection="1">
      <alignment horizontal="center" vertical="center" wrapText="1"/>
    </xf>
    <xf numFmtId="3" fontId="13" fillId="0" borderId="5" xfId="0" applyNumberFormat="1" applyFont="1" applyFill="1" applyBorder="1" applyAlignment="1" applyProtection="1">
      <alignment horizontal="center" vertical="center" wrapText="1"/>
    </xf>
    <xf numFmtId="3" fontId="14" fillId="5" borderId="5" xfId="0" applyNumberFormat="1"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2" fontId="14" fillId="5" borderId="1" xfId="0" applyNumberFormat="1" applyFont="1" applyFill="1" applyBorder="1" applyAlignment="1" applyProtection="1">
      <alignment horizontal="center" vertical="center" wrapText="1"/>
    </xf>
    <xf numFmtId="164" fontId="13" fillId="0" borderId="1" xfId="0" applyNumberFormat="1" applyFont="1" applyFill="1" applyBorder="1" applyAlignment="1" applyProtection="1">
      <alignment horizontal="center" vertical="center" wrapText="1"/>
    </xf>
    <xf numFmtId="0" fontId="10" fillId="0" borderId="0" xfId="0" applyFont="1" applyFill="1" applyAlignment="1" applyProtection="1">
      <alignment vertical="center" wrapText="1"/>
    </xf>
    <xf numFmtId="3" fontId="13" fillId="0" borderId="1" xfId="0" applyNumberFormat="1" applyFont="1" applyFill="1" applyBorder="1" applyAlignment="1" applyProtection="1">
      <alignment horizontal="center" vertical="center" wrapText="1"/>
    </xf>
    <xf numFmtId="3" fontId="14" fillId="5" borderId="1" xfId="0" applyNumberFormat="1" applyFont="1" applyFill="1" applyBorder="1" applyAlignment="1" applyProtection="1">
      <alignment horizontal="center" vertical="center" wrapText="1"/>
    </xf>
    <xf numFmtId="0" fontId="14" fillId="3" borderId="2" xfId="0" applyNumberFormat="1" applyFont="1" applyFill="1" applyBorder="1" applyAlignment="1" applyProtection="1">
      <alignment horizontal="left" vertical="center"/>
    </xf>
    <xf numFmtId="0" fontId="14" fillId="3" borderId="3" xfId="0" applyNumberFormat="1" applyFont="1" applyFill="1" applyBorder="1" applyAlignment="1" applyProtection="1">
      <alignment horizontal="left"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4"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0" fillId="0" borderId="0" xfId="0" applyAlignment="1" applyProtection="1">
      <alignment vertical="center"/>
    </xf>
    <xf numFmtId="49" fontId="13" fillId="0" borderId="1" xfId="0" applyNumberFormat="1" applyFont="1" applyFill="1" applyBorder="1" applyAlignment="1" applyProtection="1">
      <alignment horizontal="center" vertical="center" wrapText="1"/>
    </xf>
    <xf numFmtId="49" fontId="14" fillId="5" borderId="1" xfId="0" applyNumberFormat="1" applyFont="1" applyFill="1" applyBorder="1" applyAlignment="1" applyProtection="1">
      <alignment horizontal="center" vertical="center" wrapText="1"/>
    </xf>
    <xf numFmtId="0" fontId="14" fillId="5" borderId="1" xfId="0" quotePrefix="1" applyFont="1" applyFill="1" applyBorder="1" applyAlignment="1" applyProtection="1">
      <alignment horizontal="center" vertical="center" wrapText="1"/>
    </xf>
    <xf numFmtId="9" fontId="14" fillId="5" borderId="1" xfId="0" applyNumberFormat="1" applyFont="1" applyFill="1" applyBorder="1" applyAlignment="1" applyProtection="1">
      <alignment horizontal="center" vertical="center" wrapText="1"/>
    </xf>
    <xf numFmtId="46" fontId="13" fillId="0" borderId="1" xfId="0" applyNumberFormat="1"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0" fillId="0" borderId="0" xfId="0" applyFont="1" applyAlignment="1" applyProtection="1">
      <alignment vertical="center"/>
    </xf>
    <xf numFmtId="0" fontId="13" fillId="0" borderId="12" xfId="0" applyFont="1" applyFill="1" applyBorder="1" applyAlignment="1" applyProtection="1">
      <alignment horizontal="center" vertical="center" wrapText="1"/>
    </xf>
    <xf numFmtId="0" fontId="14" fillId="3" borderId="2" xfId="0" applyNumberFormat="1" applyFont="1" applyFill="1" applyBorder="1" applyAlignment="1" applyProtection="1">
      <alignment vertical="center"/>
    </xf>
    <xf numFmtId="0" fontId="14" fillId="3" borderId="3" xfId="0" applyNumberFormat="1" applyFont="1" applyFill="1" applyBorder="1" applyAlignment="1" applyProtection="1">
      <alignment vertical="center"/>
    </xf>
    <xf numFmtId="0" fontId="14" fillId="3" borderId="3" xfId="0" applyNumberFormat="1" applyFont="1" applyFill="1" applyBorder="1" applyAlignment="1" applyProtection="1">
      <alignment horizontal="center" vertical="center"/>
    </xf>
    <xf numFmtId="0" fontId="14" fillId="3" borderId="4" xfId="0" applyNumberFormat="1" applyFont="1" applyFill="1" applyBorder="1" applyAlignment="1" applyProtection="1">
      <alignment vertical="center"/>
    </xf>
    <xf numFmtId="0" fontId="13" fillId="0" borderId="0" xfId="0" applyFont="1" applyFill="1" applyAlignment="1" applyProtection="1">
      <alignment vertical="center" wrapText="1"/>
    </xf>
    <xf numFmtId="0" fontId="13" fillId="0" borderId="6"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xf>
    <xf numFmtId="0" fontId="14" fillId="5" borderId="6"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textRotation="90" wrapText="1"/>
    </xf>
    <xf numFmtId="0" fontId="14" fillId="4" borderId="6" xfId="0" applyFont="1" applyFill="1" applyBorder="1" applyAlignment="1" applyProtection="1">
      <alignment horizontal="center" vertical="center" wrapText="1"/>
    </xf>
    <xf numFmtId="0" fontId="23" fillId="0" borderId="0" xfId="0" applyFont="1" applyAlignment="1" applyProtection="1">
      <alignment vertical="center" wrapText="1"/>
    </xf>
    <xf numFmtId="1" fontId="14" fillId="4" borderId="1" xfId="1" applyNumberFormat="1" applyFont="1" applyFill="1" applyBorder="1" applyAlignment="1" applyProtection="1">
      <alignment horizontal="center" vertical="center" wrapText="1"/>
    </xf>
    <xf numFmtId="0" fontId="23" fillId="0" borderId="0" xfId="0" applyFont="1" applyFill="1" applyAlignment="1" applyProtection="1">
      <alignment vertical="center"/>
    </xf>
    <xf numFmtId="0" fontId="16" fillId="0" borderId="1" xfId="0" applyFont="1" applyFill="1" applyBorder="1" applyAlignment="1" applyProtection="1">
      <alignment horizontal="center" vertical="center" wrapText="1"/>
    </xf>
    <xf numFmtId="1" fontId="14" fillId="4" borderId="5" xfId="1" applyNumberFormat="1" applyFont="1" applyFill="1" applyBorder="1" applyAlignment="1" applyProtection="1">
      <alignment horizontal="center" vertical="center" wrapText="1"/>
    </xf>
    <xf numFmtId="0" fontId="14" fillId="6" borderId="2" xfId="0" applyNumberFormat="1" applyFont="1" applyFill="1" applyBorder="1" applyAlignment="1" applyProtection="1">
      <alignment vertical="center"/>
    </xf>
    <xf numFmtId="0" fontId="14" fillId="6" borderId="3" xfId="0" applyNumberFormat="1" applyFont="1" applyFill="1" applyBorder="1" applyAlignment="1" applyProtection="1">
      <alignment vertical="center"/>
    </xf>
    <xf numFmtId="0" fontId="14" fillId="6" borderId="3" xfId="0" applyNumberFormat="1" applyFont="1" applyFill="1" applyBorder="1" applyAlignment="1" applyProtection="1">
      <alignment horizontal="center" vertical="center"/>
    </xf>
    <xf numFmtId="0" fontId="14" fillId="6" borderId="4" xfId="0" applyNumberFormat="1" applyFont="1" applyFill="1" applyBorder="1" applyAlignment="1" applyProtection="1">
      <alignment vertical="center"/>
    </xf>
    <xf numFmtId="1" fontId="14" fillId="4" borderId="6" xfId="0" applyNumberFormat="1" applyFont="1" applyFill="1" applyBorder="1" applyAlignment="1" applyProtection="1">
      <alignment horizontal="center" vertical="center" wrapText="1"/>
    </xf>
    <xf numFmtId="0" fontId="23" fillId="0" borderId="0" xfId="0" applyFont="1" applyFill="1" applyAlignment="1" applyProtection="1">
      <alignment vertical="center" wrapText="1"/>
    </xf>
    <xf numFmtId="1" fontId="14" fillId="4" borderId="1" xfId="0" applyNumberFormat="1" applyFont="1" applyFill="1" applyBorder="1" applyAlignment="1" applyProtection="1">
      <alignment horizontal="center" vertical="center" wrapText="1"/>
    </xf>
    <xf numFmtId="0" fontId="13" fillId="12" borderId="1" xfId="0" applyFont="1" applyFill="1" applyBorder="1" applyAlignment="1" applyProtection="1">
      <alignment horizontal="center" vertical="center" wrapText="1"/>
    </xf>
    <xf numFmtId="0" fontId="13" fillId="0" borderId="5" xfId="0" quotePrefix="1" applyFont="1" applyFill="1" applyBorder="1" applyAlignment="1" applyProtection="1">
      <alignment horizontal="center" vertical="center" wrapText="1"/>
    </xf>
    <xf numFmtId="1" fontId="14" fillId="4" borderId="5" xfId="0" applyNumberFormat="1" applyFont="1" applyFill="1" applyBorder="1" applyAlignment="1" applyProtection="1">
      <alignment horizontal="center" vertical="center" wrapText="1"/>
    </xf>
    <xf numFmtId="0" fontId="11" fillId="6" borderId="2" xfId="0" applyNumberFormat="1" applyFont="1" applyFill="1" applyBorder="1" applyAlignment="1" applyProtection="1">
      <alignment vertical="center"/>
    </xf>
    <xf numFmtId="0" fontId="11" fillId="6" borderId="3" xfId="0" applyNumberFormat="1" applyFont="1" applyFill="1" applyBorder="1" applyAlignment="1" applyProtection="1">
      <alignment vertical="center"/>
    </xf>
    <xf numFmtId="0" fontId="11" fillId="6" borderId="4" xfId="0" applyNumberFormat="1" applyFont="1" applyFill="1" applyBorder="1" applyAlignment="1" applyProtection="1">
      <alignment vertical="center"/>
    </xf>
    <xf numFmtId="0" fontId="14" fillId="6" borderId="14" xfId="0" applyNumberFormat="1" applyFont="1" applyFill="1" applyBorder="1" applyAlignment="1" applyProtection="1">
      <alignment vertical="center"/>
    </xf>
    <xf numFmtId="0" fontId="14" fillId="6" borderId="14" xfId="0" applyNumberFormat="1" applyFont="1" applyFill="1" applyBorder="1" applyAlignment="1" applyProtection="1">
      <alignment horizontal="center" vertical="center"/>
    </xf>
    <xf numFmtId="0" fontId="14" fillId="6" borderId="12" xfId="0" applyNumberFormat="1" applyFont="1" applyFill="1" applyBorder="1" applyAlignment="1" applyProtection="1">
      <alignment vertical="center"/>
    </xf>
    <xf numFmtId="1" fontId="14" fillId="9" borderId="1" xfId="0" applyNumberFormat="1" applyFont="1" applyFill="1" applyBorder="1" applyAlignment="1" applyProtection="1">
      <alignment horizontal="center" vertical="center" wrapText="1"/>
    </xf>
    <xf numFmtId="0" fontId="22" fillId="0" borderId="0" xfId="0" applyFont="1" applyAlignment="1" applyProtection="1">
      <alignment vertical="center" wrapText="1"/>
    </xf>
    <xf numFmtId="0" fontId="13" fillId="0" borderId="1" xfId="0" applyFont="1" applyFill="1" applyBorder="1" applyAlignment="1" applyProtection="1">
      <alignment vertical="center" wrapText="1"/>
    </xf>
    <xf numFmtId="0" fontId="3" fillId="0" borderId="0" xfId="0" applyFont="1" applyAlignment="1" applyProtection="1">
      <alignment vertical="center"/>
    </xf>
    <xf numFmtId="0" fontId="15" fillId="0" borderId="0" xfId="0" applyFont="1" applyAlignment="1" applyProtection="1">
      <alignment vertical="center"/>
    </xf>
    <xf numFmtId="0" fontId="13" fillId="0" borderId="5" xfId="0" applyFont="1" applyFill="1" applyBorder="1" applyAlignment="1" applyProtection="1">
      <alignment horizontal="center" vertical="center"/>
    </xf>
    <xf numFmtId="0" fontId="14" fillId="7" borderId="2" xfId="0" applyNumberFormat="1" applyFont="1" applyFill="1" applyBorder="1" applyAlignment="1" applyProtection="1">
      <alignment vertical="center"/>
    </xf>
    <xf numFmtId="0" fontId="14" fillId="7" borderId="3" xfId="0" applyNumberFormat="1" applyFont="1" applyFill="1" applyBorder="1" applyAlignment="1" applyProtection="1">
      <alignment vertical="center"/>
    </xf>
    <xf numFmtId="0" fontId="14" fillId="7" borderId="3" xfId="0" applyNumberFormat="1" applyFont="1" applyFill="1" applyBorder="1" applyAlignment="1" applyProtection="1">
      <alignment horizontal="center" vertical="center"/>
    </xf>
    <xf numFmtId="0" fontId="14" fillId="7" borderId="4" xfId="0" applyNumberFormat="1" applyFont="1" applyFill="1" applyBorder="1" applyAlignment="1" applyProtection="1">
      <alignment vertical="center"/>
    </xf>
    <xf numFmtId="0" fontId="13" fillId="0" borderId="1" xfId="0" quotePrefix="1" applyFont="1" applyFill="1" applyBorder="1" applyAlignment="1" applyProtection="1">
      <alignment horizontal="center" vertical="center" textRotation="90" wrapText="1"/>
    </xf>
    <xf numFmtId="0" fontId="14" fillId="8" borderId="2" xfId="0" applyNumberFormat="1" applyFont="1" applyFill="1" applyBorder="1" applyAlignment="1" applyProtection="1">
      <alignment vertical="center"/>
    </xf>
    <xf numFmtId="0" fontId="14" fillId="8" borderId="3" xfId="0" applyNumberFormat="1" applyFont="1" applyFill="1" applyBorder="1" applyAlignment="1" applyProtection="1">
      <alignment vertical="center"/>
    </xf>
    <xf numFmtId="0" fontId="14" fillId="8" borderId="3" xfId="0" applyNumberFormat="1" applyFont="1" applyFill="1" applyBorder="1" applyAlignment="1" applyProtection="1">
      <alignment horizontal="center" vertical="center"/>
    </xf>
    <xf numFmtId="0" fontId="14" fillId="8" borderId="4" xfId="0" applyNumberFormat="1" applyFont="1" applyFill="1" applyBorder="1" applyAlignment="1" applyProtection="1">
      <alignment vertical="center"/>
    </xf>
    <xf numFmtId="10" fontId="13" fillId="0" borderId="1" xfId="0" applyNumberFormat="1" applyFont="1" applyFill="1" applyBorder="1" applyAlignment="1" applyProtection="1">
      <alignment horizontal="center" vertical="center" wrapText="1"/>
    </xf>
    <xf numFmtId="9" fontId="13" fillId="0" borderId="5" xfId="1" applyFont="1" applyFill="1" applyBorder="1" applyAlignment="1" applyProtection="1">
      <alignment horizontal="center" vertical="center" wrapText="1"/>
    </xf>
    <xf numFmtId="0" fontId="14" fillId="10" borderId="2" xfId="0" applyNumberFormat="1" applyFont="1" applyFill="1" applyBorder="1" applyAlignment="1" applyProtection="1">
      <alignment vertical="center"/>
    </xf>
    <xf numFmtId="0" fontId="14" fillId="10" borderId="3" xfId="0" applyNumberFormat="1" applyFont="1" applyFill="1" applyBorder="1" applyAlignment="1" applyProtection="1">
      <alignment vertical="center"/>
    </xf>
    <xf numFmtId="0" fontId="14" fillId="10" borderId="3" xfId="0" applyNumberFormat="1" applyFont="1" applyFill="1" applyBorder="1" applyAlignment="1" applyProtection="1">
      <alignment horizontal="center" vertical="center"/>
    </xf>
    <xf numFmtId="0" fontId="14" fillId="10" borderId="4" xfId="0" applyNumberFormat="1" applyFont="1" applyFill="1" applyBorder="1" applyAlignment="1" applyProtection="1">
      <alignment vertical="center"/>
    </xf>
    <xf numFmtId="0" fontId="13" fillId="0" borderId="4"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3" fontId="13" fillId="0" borderId="6" xfId="0" applyNumberFormat="1" applyFont="1" applyFill="1" applyBorder="1" applyAlignment="1" applyProtection="1">
      <alignment horizontal="center" vertical="center" wrapText="1"/>
    </xf>
    <xf numFmtId="3" fontId="14" fillId="5" borderId="6" xfId="0" applyNumberFormat="1" applyFont="1" applyFill="1" applyBorder="1" applyAlignment="1" applyProtection="1">
      <alignment horizontal="center" vertical="center" wrapText="1"/>
    </xf>
    <xf numFmtId="4" fontId="13" fillId="0" borderId="1" xfId="0" applyNumberFormat="1" applyFont="1" applyFill="1" applyBorder="1" applyAlignment="1" applyProtection="1">
      <alignment horizontal="center" vertical="center" wrapText="1"/>
    </xf>
    <xf numFmtId="4" fontId="14" fillId="5" borderId="1" xfId="0" applyNumberFormat="1" applyFont="1" applyFill="1" applyBorder="1" applyAlignment="1" applyProtection="1">
      <alignment horizontal="center" vertical="center" wrapText="1"/>
    </xf>
    <xf numFmtId="2" fontId="14" fillId="5" borderId="1" xfId="1" applyNumberFormat="1" applyFont="1" applyFill="1" applyBorder="1" applyAlignment="1" applyProtection="1">
      <alignment horizontal="center" vertical="center" wrapText="1"/>
    </xf>
    <xf numFmtId="1" fontId="14" fillId="4" borderId="7" xfId="0" applyNumberFormat="1" applyFont="1" applyFill="1" applyBorder="1" applyAlignment="1" applyProtection="1">
      <alignment horizontal="center" vertical="center" wrapText="1"/>
    </xf>
    <xf numFmtId="22" fontId="13" fillId="0" borderId="6" xfId="0" applyNumberFormat="1" applyFont="1" applyFill="1" applyBorder="1" applyAlignment="1" applyProtection="1">
      <alignment horizontal="center" vertical="center" wrapText="1"/>
    </xf>
    <xf numFmtId="22" fontId="13" fillId="0" borderId="1" xfId="0" applyNumberFormat="1" applyFont="1" applyFill="1" applyBorder="1" applyAlignment="1" applyProtection="1">
      <alignment horizontal="center" vertical="center" wrapText="1"/>
    </xf>
    <xf numFmtId="1" fontId="13" fillId="0" borderId="6" xfId="0" applyNumberFormat="1"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3" fillId="0" borderId="6" xfId="0" quotePrefix="1" applyFont="1" applyFill="1" applyBorder="1" applyAlignment="1" applyProtection="1">
      <alignment horizontal="center" vertical="center" textRotation="90" wrapText="1"/>
    </xf>
    <xf numFmtId="0" fontId="24" fillId="0" borderId="0" xfId="0" applyFont="1" applyFill="1" applyAlignment="1" applyProtection="1">
      <alignment vertical="center"/>
    </xf>
    <xf numFmtId="0" fontId="23" fillId="0" borderId="0" xfId="0" applyFont="1" applyFill="1" applyAlignment="1" applyProtection="1">
      <alignment horizontal="center" vertical="center"/>
    </xf>
    <xf numFmtId="0" fontId="25" fillId="0" borderId="0" xfId="0" applyFont="1" applyProtection="1"/>
    <xf numFmtId="0" fontId="26" fillId="0" borderId="0" xfId="0" applyFont="1" applyFill="1" applyAlignment="1" applyProtection="1">
      <alignment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7" fontId="12" fillId="3" borderId="1" xfId="0" applyNumberFormat="1" applyFont="1" applyFill="1" applyBorder="1" applyAlignment="1" applyProtection="1">
      <alignment horizontal="center" vertical="center"/>
    </xf>
    <xf numFmtId="0" fontId="28" fillId="3" borderId="1" xfId="0" applyFont="1" applyFill="1" applyBorder="1" applyAlignment="1" applyProtection="1">
      <alignment horizontal="right" vertical="center"/>
    </xf>
    <xf numFmtId="0" fontId="12" fillId="0" borderId="7" xfId="0" applyFont="1" applyFill="1" applyBorder="1" applyAlignment="1" applyProtection="1">
      <alignment horizontal="center" vertical="center"/>
    </xf>
    <xf numFmtId="165" fontId="12" fillId="3" borderId="4" xfId="0" applyNumberFormat="1" applyFont="1" applyFill="1" applyBorder="1" applyAlignment="1" applyProtection="1">
      <alignment horizontal="center" vertical="center"/>
    </xf>
    <xf numFmtId="165" fontId="12" fillId="3" borderId="1" xfId="0" applyNumberFormat="1" applyFont="1" applyFill="1" applyBorder="1" applyAlignment="1" applyProtection="1">
      <alignment horizontal="center" vertical="center"/>
    </xf>
    <xf numFmtId="1" fontId="14" fillId="13" borderId="1" xfId="0" applyNumberFormat="1" applyFont="1" applyFill="1" applyBorder="1" applyAlignment="1" applyProtection="1">
      <alignment horizontal="center" vertical="center" wrapText="1"/>
    </xf>
    <xf numFmtId="1" fontId="10" fillId="0" borderId="0" xfId="0" applyNumberFormat="1" applyFont="1" applyFill="1" applyAlignment="1" applyProtection="1">
      <alignment horizontal="center" vertical="center" wrapText="1"/>
    </xf>
    <xf numFmtId="164" fontId="28" fillId="0" borderId="1" xfId="0" applyNumberFormat="1" applyFont="1" applyFill="1" applyBorder="1" applyAlignment="1" applyProtection="1">
      <alignment horizontal="right" vertical="center" wrapText="1"/>
    </xf>
    <xf numFmtId="165" fontId="12" fillId="0" borderId="4" xfId="0" applyNumberFormat="1" applyFont="1" applyFill="1" applyBorder="1" applyAlignment="1" applyProtection="1">
      <alignment horizontal="center" vertical="center" wrapText="1"/>
    </xf>
    <xf numFmtId="0" fontId="12" fillId="0" borderId="7" xfId="0" applyFont="1" applyFill="1" applyBorder="1" applyAlignment="1" applyProtection="1">
      <alignment vertical="center" wrapText="1"/>
    </xf>
    <xf numFmtId="164" fontId="14" fillId="13" borderId="5" xfId="0" applyNumberFormat="1" applyFont="1" applyFill="1" applyBorder="1" applyAlignment="1" applyProtection="1">
      <alignment horizontal="center" vertical="center" wrapText="1"/>
    </xf>
    <xf numFmtId="164" fontId="14" fillId="13" borderId="1" xfId="0" applyNumberFormat="1" applyFont="1" applyFill="1" applyBorder="1" applyAlignment="1" applyProtection="1">
      <alignment horizontal="center" vertical="center" wrapText="1"/>
    </xf>
    <xf numFmtId="2" fontId="14" fillId="13" borderId="1" xfId="0" applyNumberFormat="1" applyFont="1" applyFill="1" applyBorder="1" applyAlignment="1" applyProtection="1">
      <alignment horizontal="center" vertical="center" wrapText="1"/>
    </xf>
    <xf numFmtId="164" fontId="12" fillId="0" borderId="1" xfId="0" quotePrefix="1" applyNumberFormat="1" applyFont="1" applyFill="1" applyBorder="1" applyAlignment="1" applyProtection="1">
      <alignment horizontal="center" vertical="center" wrapText="1"/>
    </xf>
    <xf numFmtId="165" fontId="12" fillId="0" borderId="4" xfId="0" quotePrefix="1" applyNumberFormat="1" applyFont="1" applyFill="1" applyBorder="1" applyAlignment="1" applyProtection="1">
      <alignment horizontal="center" vertical="center" wrapText="1"/>
    </xf>
    <xf numFmtId="165" fontId="12" fillId="0" borderId="1" xfId="0" quotePrefix="1" applyNumberFormat="1" applyFont="1" applyFill="1" applyBorder="1" applyAlignment="1" applyProtection="1">
      <alignment horizontal="center" vertical="center" wrapText="1"/>
    </xf>
    <xf numFmtId="0" fontId="10" fillId="0" borderId="7" xfId="0" applyFont="1" applyFill="1" applyBorder="1" applyAlignment="1" applyProtection="1">
      <alignment vertical="center" wrapText="1"/>
    </xf>
    <xf numFmtId="3" fontId="14" fillId="13" borderId="1" xfId="0" applyNumberFormat="1"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164" fontId="28" fillId="3" borderId="1" xfId="0" applyNumberFormat="1" applyFont="1" applyFill="1" applyBorder="1" applyAlignment="1" applyProtection="1">
      <alignment horizontal="right" vertical="center" wrapText="1"/>
    </xf>
    <xf numFmtId="0" fontId="12" fillId="0" borderId="7" xfId="0" applyFont="1" applyFill="1" applyBorder="1" applyAlignment="1" applyProtection="1">
      <alignment horizontal="center" vertical="center" wrapText="1"/>
    </xf>
    <xf numFmtId="165" fontId="12" fillId="3" borderId="4" xfId="0" applyNumberFormat="1" applyFont="1" applyFill="1" applyBorder="1" applyAlignment="1" applyProtection="1">
      <alignment horizontal="center" vertical="center" wrapText="1"/>
    </xf>
    <xf numFmtId="0" fontId="0" fillId="0" borderId="7" xfId="0" applyBorder="1" applyAlignment="1" applyProtection="1">
      <alignment vertical="center"/>
    </xf>
    <xf numFmtId="165" fontId="13" fillId="0" borderId="4" xfId="0" applyNumberFormat="1" applyFont="1" applyFill="1" applyBorder="1" applyAlignment="1" applyProtection="1">
      <alignment horizontal="center" vertical="center" wrapText="1"/>
    </xf>
    <xf numFmtId="3" fontId="22" fillId="0" borderId="1" xfId="0" applyNumberFormat="1" applyFont="1" applyFill="1" applyBorder="1" applyAlignment="1" applyProtection="1">
      <alignment horizontal="center" vertical="center" wrapText="1"/>
    </xf>
    <xf numFmtId="0" fontId="1" fillId="0" borderId="0" xfId="0" applyFont="1" applyAlignment="1" applyProtection="1">
      <alignment vertical="center"/>
    </xf>
    <xf numFmtId="0" fontId="0" fillId="0" borderId="7" xfId="0" applyFont="1" applyBorder="1" applyAlignment="1" applyProtection="1">
      <alignment vertical="center"/>
    </xf>
    <xf numFmtId="0" fontId="14" fillId="3" borderId="1" xfId="0" applyNumberFormat="1" applyFont="1" applyFill="1" applyBorder="1" applyAlignment="1" applyProtection="1">
      <alignment vertical="center"/>
    </xf>
    <xf numFmtId="0" fontId="29" fillId="3" borderId="1" xfId="0" applyNumberFormat="1" applyFont="1" applyFill="1" applyBorder="1" applyAlignment="1" applyProtection="1">
      <alignment horizontal="right" vertical="center"/>
    </xf>
    <xf numFmtId="0" fontId="15" fillId="0" borderId="7" xfId="0" applyFont="1" applyBorder="1" applyAlignment="1" applyProtection="1">
      <alignment horizontal="center" vertical="center"/>
    </xf>
    <xf numFmtId="165" fontId="14" fillId="3" borderId="4" xfId="0" applyNumberFormat="1" applyFont="1" applyFill="1" applyBorder="1" applyAlignment="1" applyProtection="1">
      <alignment vertical="center"/>
    </xf>
    <xf numFmtId="0" fontId="13" fillId="0" borderId="7" xfId="0" applyFont="1" applyFill="1" applyBorder="1" applyAlignment="1" applyProtection="1">
      <alignment vertical="center" wrapText="1"/>
    </xf>
    <xf numFmtId="0" fontId="23" fillId="0" borderId="7" xfId="0" applyFont="1" applyBorder="1" applyAlignment="1" applyProtection="1">
      <alignment vertical="center" wrapText="1"/>
    </xf>
    <xf numFmtId="0" fontId="23" fillId="0" borderId="7" xfId="0" applyFont="1" applyFill="1" applyBorder="1" applyAlignment="1" applyProtection="1">
      <alignment vertical="center"/>
    </xf>
    <xf numFmtId="0" fontId="14" fillId="6" borderId="1" xfId="0" applyNumberFormat="1" applyFont="1" applyFill="1" applyBorder="1" applyAlignment="1" applyProtection="1">
      <alignment vertical="center"/>
    </xf>
    <xf numFmtId="0" fontId="29" fillId="6" borderId="1" xfId="0" applyNumberFormat="1" applyFont="1" applyFill="1" applyBorder="1" applyAlignment="1" applyProtection="1">
      <alignment horizontal="right" vertical="center"/>
    </xf>
    <xf numFmtId="0" fontId="13" fillId="0" borderId="7" xfId="0" applyFont="1" applyFill="1" applyBorder="1" applyAlignment="1" applyProtection="1">
      <alignment horizontal="center" vertical="center"/>
    </xf>
    <xf numFmtId="165" fontId="14" fillId="6" borderId="4" xfId="0" applyNumberFormat="1" applyFont="1" applyFill="1" applyBorder="1" applyAlignment="1" applyProtection="1">
      <alignment vertical="center"/>
    </xf>
    <xf numFmtId="0" fontId="23" fillId="0" borderId="7" xfId="0" applyFont="1" applyFill="1" applyBorder="1" applyAlignment="1" applyProtection="1">
      <alignment vertical="center" wrapText="1"/>
    </xf>
    <xf numFmtId="165" fontId="13" fillId="0" borderId="4" xfId="0" applyNumberFormat="1" applyFont="1" applyFill="1" applyBorder="1" applyAlignment="1" applyProtection="1">
      <alignment horizontal="center" vertical="center"/>
    </xf>
    <xf numFmtId="0" fontId="11" fillId="6" borderId="1" xfId="0" applyNumberFormat="1" applyFont="1" applyFill="1" applyBorder="1" applyAlignment="1" applyProtection="1">
      <alignment vertical="center"/>
    </xf>
    <xf numFmtId="0" fontId="28" fillId="6" borderId="1" xfId="0" applyNumberFormat="1" applyFont="1" applyFill="1" applyBorder="1" applyAlignment="1" applyProtection="1">
      <alignment horizontal="right" vertical="center"/>
    </xf>
    <xf numFmtId="165" fontId="11" fillId="6" borderId="4" xfId="0" applyNumberFormat="1" applyFont="1" applyFill="1" applyBorder="1" applyAlignment="1" applyProtection="1">
      <alignment vertical="center"/>
    </xf>
    <xf numFmtId="0" fontId="22" fillId="0" borderId="7" xfId="0" applyFont="1" applyBorder="1" applyAlignment="1" applyProtection="1">
      <alignment vertical="center" wrapText="1"/>
    </xf>
    <xf numFmtId="0" fontId="0" fillId="0" borderId="7" xfId="0" applyFill="1" applyBorder="1" applyAlignment="1" applyProtection="1">
      <alignment vertical="center"/>
    </xf>
    <xf numFmtId="0" fontId="3" fillId="0" borderId="7" xfId="0" applyFont="1" applyBorder="1" applyAlignment="1" applyProtection="1">
      <alignment vertical="center"/>
    </xf>
    <xf numFmtId="0" fontId="15" fillId="0" borderId="7" xfId="0" applyFont="1" applyBorder="1" applyAlignment="1" applyProtection="1">
      <alignment vertical="center"/>
    </xf>
    <xf numFmtId="0" fontId="14" fillId="13" borderId="5" xfId="0" applyFont="1" applyFill="1" applyBorder="1" applyAlignment="1" applyProtection="1">
      <alignment horizontal="center" vertical="center" wrapText="1"/>
    </xf>
    <xf numFmtId="0" fontId="14" fillId="13" borderId="6" xfId="0" applyFont="1" applyFill="1" applyBorder="1" applyAlignment="1" applyProtection="1">
      <alignment horizontal="center" vertical="center" wrapText="1"/>
    </xf>
    <xf numFmtId="0" fontId="14" fillId="7" borderId="1" xfId="0" applyNumberFormat="1" applyFont="1" applyFill="1" applyBorder="1" applyAlignment="1" applyProtection="1">
      <alignment vertical="center"/>
    </xf>
    <xf numFmtId="0" fontId="29" fillId="7" borderId="1" xfId="0" applyNumberFormat="1" applyFont="1" applyFill="1" applyBorder="1" applyAlignment="1" applyProtection="1">
      <alignment horizontal="right" vertical="center"/>
    </xf>
    <xf numFmtId="165" fontId="14" fillId="7" borderId="4" xfId="0" applyNumberFormat="1" applyFont="1" applyFill="1" applyBorder="1" applyAlignment="1" applyProtection="1">
      <alignment vertical="center"/>
    </xf>
    <xf numFmtId="0" fontId="14" fillId="8" borderId="1" xfId="0" applyNumberFormat="1" applyFont="1" applyFill="1" applyBorder="1" applyAlignment="1" applyProtection="1">
      <alignment vertical="center"/>
    </xf>
    <xf numFmtId="0" fontId="29" fillId="8" borderId="1" xfId="0" applyNumberFormat="1" applyFont="1" applyFill="1" applyBorder="1" applyAlignment="1" applyProtection="1">
      <alignment horizontal="right" vertical="center"/>
    </xf>
    <xf numFmtId="165" fontId="14" fillId="8" borderId="4" xfId="0" applyNumberFormat="1" applyFont="1" applyFill="1" applyBorder="1" applyAlignment="1" applyProtection="1">
      <alignment vertical="center"/>
    </xf>
    <xf numFmtId="0" fontId="14" fillId="13" borderId="1" xfId="0" quotePrefix="1" applyFont="1" applyFill="1" applyBorder="1" applyAlignment="1" applyProtection="1">
      <alignment horizontal="center" vertical="center" wrapText="1"/>
    </xf>
    <xf numFmtId="0" fontId="14" fillId="10" borderId="1" xfId="0" applyNumberFormat="1" applyFont="1" applyFill="1" applyBorder="1" applyAlignment="1" applyProtection="1">
      <alignment vertical="center"/>
    </xf>
    <xf numFmtId="0" fontId="29" fillId="10" borderId="1" xfId="0" applyNumberFormat="1" applyFont="1" applyFill="1" applyBorder="1" applyAlignment="1" applyProtection="1">
      <alignment horizontal="right" vertical="center"/>
    </xf>
    <xf numFmtId="165" fontId="14" fillId="10" borderId="4" xfId="0" applyNumberFormat="1" applyFont="1" applyFill="1" applyBorder="1" applyAlignment="1" applyProtection="1">
      <alignment vertical="center"/>
    </xf>
    <xf numFmtId="4" fontId="14" fillId="13" borderId="1" xfId="0" applyNumberFormat="1" applyFont="1" applyFill="1" applyBorder="1" applyAlignment="1" applyProtection="1">
      <alignment horizontal="center" vertical="center" wrapText="1"/>
    </xf>
    <xf numFmtId="2" fontId="14" fillId="13" borderId="1" xfId="1" applyNumberFormat="1" applyFont="1" applyFill="1" applyBorder="1" applyAlignment="1" applyProtection="1">
      <alignment horizontal="center" vertical="center" wrapText="1"/>
    </xf>
    <xf numFmtId="165" fontId="14" fillId="10" borderId="1" xfId="0" applyNumberFormat="1" applyFont="1" applyFill="1" applyBorder="1" applyAlignment="1" applyProtection="1">
      <alignment vertical="center"/>
    </xf>
    <xf numFmtId="0" fontId="24" fillId="0" borderId="8" xfId="0" applyFont="1" applyFill="1" applyBorder="1" applyAlignment="1" applyProtection="1">
      <alignment vertical="top"/>
    </xf>
    <xf numFmtId="0" fontId="24" fillId="0" borderId="8" xfId="0" applyFont="1" applyFill="1" applyBorder="1" applyAlignment="1" applyProtection="1">
      <alignment vertical="center" wrapText="1"/>
    </xf>
    <xf numFmtId="0" fontId="24" fillId="0" borderId="0" xfId="0" applyFont="1" applyFill="1" applyAlignment="1" applyProtection="1">
      <alignment vertical="center" wrapText="1"/>
    </xf>
    <xf numFmtId="0" fontId="1" fillId="0" borderId="0" xfId="2" applyFill="1" applyAlignment="1">
      <alignment horizontal="center" vertical="center"/>
    </xf>
    <xf numFmtId="0" fontId="30" fillId="0" borderId="0" xfId="2" applyFont="1" applyFill="1" applyAlignment="1">
      <alignment vertical="center"/>
    </xf>
    <xf numFmtId="0" fontId="4" fillId="0" borderId="0" xfId="2" applyFont="1" applyAlignment="1">
      <alignment horizontal="center" vertical="center"/>
    </xf>
    <xf numFmtId="0" fontId="4" fillId="0" borderId="0" xfId="2" applyFont="1" applyAlignment="1">
      <alignment horizontal="center" vertical="center" wrapText="1"/>
    </xf>
    <xf numFmtId="0" fontId="1" fillId="0" borderId="0" xfId="2" applyFill="1" applyAlignment="1">
      <alignment horizontal="left" vertical="center"/>
    </xf>
    <xf numFmtId="0" fontId="1" fillId="0" borderId="0" xfId="2" applyFill="1" applyAlignment="1">
      <alignment vertical="center"/>
    </xf>
    <xf numFmtId="0" fontId="4" fillId="0" borderId="0" xfId="2" applyFont="1" applyAlignment="1">
      <alignment horizontal="right" vertical="center"/>
    </xf>
    <xf numFmtId="0" fontId="6" fillId="0" borderId="0" xfId="2" applyFont="1" applyFill="1" applyAlignment="1">
      <alignment vertical="center"/>
    </xf>
    <xf numFmtId="0" fontId="31" fillId="0" borderId="0" xfId="2" applyFont="1" applyFill="1" applyAlignment="1">
      <alignment vertical="center"/>
    </xf>
    <xf numFmtId="0" fontId="5" fillId="0" borderId="0" xfId="2" applyFont="1" applyFill="1" applyAlignment="1">
      <alignment vertical="center"/>
    </xf>
    <xf numFmtId="0" fontId="26" fillId="0" borderId="0" xfId="2" applyFont="1" applyFill="1" applyAlignment="1">
      <alignment horizontal="left" vertical="center"/>
    </xf>
    <xf numFmtId="0" fontId="1" fillId="0" borderId="0" xfId="2" applyFill="1" applyAlignment="1">
      <alignment horizontal="center" vertical="center" wrapText="1"/>
    </xf>
    <xf numFmtId="0" fontId="8" fillId="0" borderId="7" xfId="2" applyFont="1" applyFill="1" applyBorder="1" applyAlignment="1" applyProtection="1">
      <alignment horizontal="center" vertical="center" wrapText="1"/>
      <protection locked="0"/>
    </xf>
    <xf numFmtId="0" fontId="27" fillId="0" borderId="7" xfId="2" applyFont="1" applyFill="1" applyBorder="1" applyAlignment="1">
      <alignment horizontal="center" vertical="center"/>
    </xf>
    <xf numFmtId="0" fontId="9" fillId="0" borderId="0" xfId="2" applyFont="1" applyFill="1" applyAlignment="1" applyProtection="1">
      <alignment vertical="center" wrapText="1"/>
      <protection locked="0"/>
    </xf>
    <xf numFmtId="0" fontId="8" fillId="2" borderId="5" xfId="2" applyFont="1" applyFill="1" applyBorder="1" applyAlignment="1" applyProtection="1">
      <alignment horizontal="center" vertical="center" wrapText="1"/>
      <protection locked="0"/>
    </xf>
    <xf numFmtId="0" fontId="8" fillId="2" borderId="9" xfId="2" applyFont="1" applyFill="1" applyBorder="1" applyAlignment="1" applyProtection="1">
      <alignment horizontal="center" vertical="center" wrapText="1"/>
      <protection locked="0"/>
    </xf>
    <xf numFmtId="0" fontId="23" fillId="0" borderId="15" xfId="2" applyFont="1" applyBorder="1" applyAlignment="1" applyProtection="1">
      <alignment horizontal="center" vertical="center"/>
      <protection hidden="1"/>
    </xf>
    <xf numFmtId="0" fontId="23" fillId="12" borderId="6" xfId="2" applyFont="1" applyFill="1" applyBorder="1" applyAlignment="1" applyProtection="1">
      <alignment vertical="center" wrapText="1"/>
      <protection hidden="1"/>
    </xf>
    <xf numFmtId="0" fontId="32" fillId="12" borderId="13" xfId="2" applyFont="1" applyFill="1" applyBorder="1" applyAlignment="1" applyProtection="1">
      <alignment horizontal="center" vertical="center"/>
      <protection hidden="1"/>
    </xf>
    <xf numFmtId="0" fontId="32" fillId="12" borderId="1" xfId="2" applyFont="1" applyFill="1" applyBorder="1" applyAlignment="1" applyProtection="1">
      <alignment horizontal="center" vertical="center"/>
      <protection hidden="1"/>
    </xf>
    <xf numFmtId="0" fontId="32" fillId="0" borderId="7" xfId="2" applyFont="1" applyFill="1" applyBorder="1" applyAlignment="1" applyProtection="1">
      <alignment horizontal="center" vertical="center"/>
      <protection hidden="1"/>
    </xf>
    <xf numFmtId="164" fontId="33" fillId="12" borderId="6" xfId="2" applyNumberFormat="1" applyFont="1" applyFill="1" applyBorder="1" applyAlignment="1" applyProtection="1">
      <alignment horizontal="center" vertical="center"/>
      <protection hidden="1"/>
    </xf>
    <xf numFmtId="164" fontId="23" fillId="0" borderId="7" xfId="2" applyNumberFormat="1" applyFont="1" applyFill="1" applyBorder="1" applyAlignment="1" applyProtection="1">
      <alignment horizontal="center" vertical="center" wrapText="1"/>
      <protection hidden="1"/>
    </xf>
    <xf numFmtId="0" fontId="32" fillId="12" borderId="16" xfId="2" applyFont="1" applyFill="1" applyBorder="1" applyAlignment="1" applyProtection="1">
      <alignment horizontal="center" vertical="center"/>
      <protection hidden="1"/>
    </xf>
    <xf numFmtId="164" fontId="23" fillId="0" borderId="1" xfId="2" applyNumberFormat="1" applyFont="1" applyBorder="1" applyAlignment="1" applyProtection="1">
      <alignment horizontal="center" vertical="center" wrapText="1"/>
      <protection hidden="1"/>
    </xf>
    <xf numFmtId="0" fontId="1" fillId="0" borderId="0" xfId="2" applyAlignment="1" applyProtection="1">
      <alignment vertical="center"/>
      <protection hidden="1"/>
    </xf>
    <xf numFmtId="0" fontId="23" fillId="0" borderId="17" xfId="2" applyFont="1" applyBorder="1" applyAlignment="1" applyProtection="1">
      <alignment horizontal="center" vertical="center"/>
      <protection hidden="1"/>
    </xf>
    <xf numFmtId="0" fontId="23" fillId="12" borderId="1" xfId="2" applyFont="1" applyFill="1" applyBorder="1" applyAlignment="1" applyProtection="1">
      <alignment vertical="center" wrapText="1"/>
      <protection hidden="1"/>
    </xf>
    <xf numFmtId="0" fontId="32" fillId="12" borderId="2" xfId="2" applyFont="1" applyFill="1" applyBorder="1" applyAlignment="1" applyProtection="1">
      <alignment horizontal="center" vertical="center"/>
      <protection hidden="1"/>
    </xf>
    <xf numFmtId="0" fontId="32" fillId="12" borderId="4" xfId="2" applyFont="1" applyFill="1" applyBorder="1" applyAlignment="1" applyProtection="1">
      <alignment horizontal="center" vertical="center"/>
      <protection hidden="1"/>
    </xf>
    <xf numFmtId="164" fontId="33" fillId="12" borderId="1" xfId="2" applyNumberFormat="1" applyFont="1" applyFill="1" applyBorder="1" applyAlignment="1" applyProtection="1">
      <alignment horizontal="center" vertical="center"/>
      <protection hidden="1"/>
    </xf>
    <xf numFmtId="0" fontId="23" fillId="0" borderId="18" xfId="2" applyFont="1" applyBorder="1" applyAlignment="1" applyProtection="1">
      <alignment horizontal="center" vertical="center"/>
      <protection hidden="1"/>
    </xf>
    <xf numFmtId="0" fontId="23" fillId="12" borderId="19" xfId="2" applyFont="1" applyFill="1" applyBorder="1" applyAlignment="1" applyProtection="1">
      <alignment vertical="center" wrapText="1"/>
      <protection hidden="1"/>
    </xf>
    <xf numFmtId="0" fontId="32" fillId="12" borderId="20" xfId="2" applyFont="1" applyFill="1" applyBorder="1" applyAlignment="1" applyProtection="1">
      <alignment horizontal="center" vertical="center"/>
      <protection hidden="1"/>
    </xf>
    <xf numFmtId="0" fontId="32" fillId="12" borderId="19" xfId="2" applyFont="1" applyFill="1" applyBorder="1" applyAlignment="1" applyProtection="1">
      <alignment horizontal="center" vertical="center"/>
      <protection hidden="1"/>
    </xf>
    <xf numFmtId="0" fontId="32" fillId="12" borderId="21" xfId="2" applyFont="1" applyFill="1" applyBorder="1" applyAlignment="1" applyProtection="1">
      <alignment horizontal="center" vertical="center"/>
      <protection hidden="1"/>
    </xf>
    <xf numFmtId="164" fontId="33" fillId="12" borderId="19" xfId="2" applyNumberFormat="1" applyFont="1" applyFill="1" applyBorder="1" applyAlignment="1" applyProtection="1">
      <alignment horizontal="center" vertical="center"/>
      <protection hidden="1"/>
    </xf>
    <xf numFmtId="164" fontId="23" fillId="0" borderId="19" xfId="2" applyNumberFormat="1" applyFont="1" applyBorder="1" applyAlignment="1" applyProtection="1">
      <alignment horizontal="center" vertical="center" wrapText="1"/>
      <protection hidden="1"/>
    </xf>
    <xf numFmtId="0" fontId="23" fillId="0" borderId="22" xfId="2" applyFont="1" applyBorder="1" applyAlignment="1" applyProtection="1">
      <alignment horizontal="center" vertical="center"/>
      <protection hidden="1"/>
    </xf>
    <xf numFmtId="0" fontId="23" fillId="12" borderId="23" xfId="2" applyFont="1" applyFill="1" applyBorder="1" applyAlignment="1" applyProtection="1">
      <alignment vertical="center" wrapText="1"/>
      <protection hidden="1"/>
    </xf>
    <xf numFmtId="0" fontId="32" fillId="12" borderId="24" xfId="2" applyFont="1" applyFill="1" applyBorder="1" applyAlignment="1" applyProtection="1">
      <alignment horizontal="center" vertical="center"/>
      <protection hidden="1"/>
    </xf>
    <xf numFmtId="0" fontId="32" fillId="12" borderId="6" xfId="2" applyFont="1" applyFill="1" applyBorder="1" applyAlignment="1" applyProtection="1">
      <alignment horizontal="center" vertical="center"/>
      <protection hidden="1"/>
    </xf>
    <xf numFmtId="164" fontId="33" fillId="12" borderId="23" xfId="2" applyNumberFormat="1" applyFont="1" applyFill="1" applyBorder="1" applyAlignment="1" applyProtection="1">
      <alignment horizontal="center" vertical="center"/>
      <protection hidden="1"/>
    </xf>
    <xf numFmtId="164" fontId="23" fillId="0" borderId="23" xfId="2" applyNumberFormat="1" applyFont="1" applyBorder="1" applyAlignment="1" applyProtection="1">
      <alignment horizontal="center" vertical="center" wrapText="1"/>
      <protection hidden="1"/>
    </xf>
    <xf numFmtId="164" fontId="33" fillId="0" borderId="1" xfId="2" applyNumberFormat="1" applyFont="1" applyFill="1" applyBorder="1" applyAlignment="1" applyProtection="1">
      <alignment horizontal="center" vertical="center"/>
      <protection hidden="1"/>
    </xf>
    <xf numFmtId="164" fontId="33" fillId="0" borderId="19" xfId="2" applyNumberFormat="1" applyFont="1" applyFill="1" applyBorder="1" applyAlignment="1" applyProtection="1">
      <alignment horizontal="center" vertical="center"/>
      <protection hidden="1"/>
    </xf>
    <xf numFmtId="164" fontId="33" fillId="0" borderId="23" xfId="2" applyNumberFormat="1" applyFont="1" applyFill="1" applyBorder="1" applyAlignment="1" applyProtection="1">
      <alignment horizontal="center" vertical="center"/>
      <protection hidden="1"/>
    </xf>
    <xf numFmtId="0" fontId="23" fillId="0" borderId="25" xfId="2" applyFont="1" applyBorder="1" applyAlignment="1" applyProtection="1">
      <alignment horizontal="center" vertical="center"/>
      <protection hidden="1"/>
    </xf>
    <xf numFmtId="0" fontId="23" fillId="12" borderId="26" xfId="2" applyFont="1" applyFill="1" applyBorder="1" applyAlignment="1" applyProtection="1">
      <alignment vertical="center" wrapText="1"/>
      <protection hidden="1"/>
    </xf>
    <xf numFmtId="0" fontId="32" fillId="12" borderId="27" xfId="2" applyFont="1" applyFill="1" applyBorder="1" applyAlignment="1" applyProtection="1">
      <alignment horizontal="center" vertical="center"/>
      <protection hidden="1"/>
    </xf>
    <xf numFmtId="0" fontId="32" fillId="12" borderId="28" xfId="2" applyFont="1" applyFill="1" applyBorder="1" applyAlignment="1" applyProtection="1">
      <alignment horizontal="center" vertical="center"/>
      <protection hidden="1"/>
    </xf>
    <xf numFmtId="164" fontId="33" fillId="0" borderId="26" xfId="2" applyNumberFormat="1" applyFont="1" applyFill="1" applyBorder="1" applyAlignment="1" applyProtection="1">
      <alignment horizontal="center" vertical="center"/>
      <protection hidden="1"/>
    </xf>
    <xf numFmtId="164" fontId="23" fillId="0" borderId="26" xfId="2" applyNumberFormat="1" applyFont="1" applyBorder="1" applyAlignment="1" applyProtection="1">
      <alignment horizontal="center" vertical="center" wrapText="1"/>
      <protection hidden="1"/>
    </xf>
    <xf numFmtId="164" fontId="23" fillId="0" borderId="6" xfId="2" applyNumberFormat="1" applyFont="1" applyBorder="1" applyAlignment="1" applyProtection="1">
      <alignment horizontal="center" vertical="center" wrapText="1"/>
      <protection hidden="1"/>
    </xf>
    <xf numFmtId="0" fontId="23" fillId="12" borderId="19" xfId="2" applyFont="1" applyFill="1" applyBorder="1" applyAlignment="1" applyProtection="1">
      <alignment horizontal="left" vertical="center" wrapText="1"/>
      <protection hidden="1"/>
    </xf>
    <xf numFmtId="0" fontId="32" fillId="0" borderId="27" xfId="2" applyFont="1" applyBorder="1" applyAlignment="1" applyProtection="1">
      <alignment horizontal="center" vertical="center"/>
      <protection hidden="1"/>
    </xf>
    <xf numFmtId="0" fontId="32" fillId="0" borderId="19" xfId="2" applyFont="1" applyBorder="1" applyAlignment="1" applyProtection="1">
      <alignment horizontal="center" vertical="center"/>
      <protection hidden="1"/>
    </xf>
    <xf numFmtId="0" fontId="32" fillId="0" borderId="28" xfId="2" applyFont="1" applyBorder="1" applyAlignment="1" applyProtection="1">
      <alignment horizontal="center" vertical="center"/>
      <protection hidden="1"/>
    </xf>
    <xf numFmtId="0" fontId="23" fillId="0" borderId="26" xfId="2" applyFont="1" applyBorder="1" applyAlignment="1" applyProtection="1">
      <alignment vertical="center" wrapText="1"/>
      <protection hidden="1"/>
    </xf>
    <xf numFmtId="0" fontId="34" fillId="0" borderId="0" xfId="2" applyFont="1" applyBorder="1" applyAlignment="1">
      <alignment horizontal="center" vertical="center" wrapText="1"/>
    </xf>
    <xf numFmtId="0" fontId="1" fillId="0" borderId="0" xfId="2" applyBorder="1" applyAlignment="1">
      <alignment horizontal="center" vertical="center"/>
    </xf>
    <xf numFmtId="0" fontId="1" fillId="0" borderId="0" xfId="2" applyAlignment="1">
      <alignment vertical="center"/>
    </xf>
    <xf numFmtId="0" fontId="1" fillId="0" borderId="0" xfId="2" applyBorder="1" applyAlignment="1">
      <alignment vertical="center"/>
    </xf>
    <xf numFmtId="0" fontId="1" fillId="0" borderId="0" xfId="2" applyBorder="1" applyAlignment="1">
      <alignment horizontal="center" vertical="center" wrapText="1"/>
    </xf>
    <xf numFmtId="0" fontId="1" fillId="0" borderId="0" xfId="2" applyAlignment="1">
      <alignment horizontal="center" vertical="center"/>
    </xf>
    <xf numFmtId="0" fontId="1" fillId="0" borderId="0" xfId="2" applyAlignment="1">
      <alignment horizontal="center" vertical="center" wrapText="1"/>
    </xf>
    <xf numFmtId="0" fontId="1" fillId="0" borderId="0" xfId="3" applyAlignment="1">
      <alignment vertical="center"/>
    </xf>
    <xf numFmtId="0" fontId="30" fillId="0" borderId="0" xfId="3" applyFont="1" applyFill="1" applyAlignment="1">
      <alignment vertical="center"/>
    </xf>
    <xf numFmtId="0" fontId="1" fillId="0" borderId="0" xfId="3" applyAlignment="1">
      <alignment horizontal="center" vertical="center"/>
    </xf>
    <xf numFmtId="0" fontId="31" fillId="0" borderId="0" xfId="3" applyFont="1" applyFill="1" applyAlignment="1">
      <alignment vertical="center" wrapText="1"/>
    </xf>
    <xf numFmtId="0" fontId="26" fillId="0" borderId="0" xfId="3" applyFont="1" applyFill="1" applyAlignment="1">
      <alignment horizontal="left" vertical="center"/>
    </xf>
    <xf numFmtId="0" fontId="37" fillId="2" borderId="5" xfId="3" applyFont="1" applyFill="1" applyBorder="1" applyAlignment="1" applyProtection="1">
      <alignment horizontal="center" vertical="center" wrapText="1"/>
      <protection locked="0"/>
    </xf>
    <xf numFmtId="0" fontId="23" fillId="0" borderId="22" xfId="3" applyFont="1" applyBorder="1" applyAlignment="1" applyProtection="1">
      <alignment horizontal="center" vertical="center"/>
      <protection hidden="1"/>
    </xf>
    <xf numFmtId="0" fontId="1" fillId="0" borderId="23" xfId="3" applyBorder="1" applyAlignment="1" applyProtection="1">
      <alignment horizontal="left" vertical="center" wrapText="1"/>
      <protection hidden="1"/>
    </xf>
    <xf numFmtId="1" fontId="32" fillId="0" borderId="23" xfId="3" applyNumberFormat="1" applyFont="1" applyBorder="1" applyAlignment="1" applyProtection="1">
      <alignment horizontal="center" vertical="center"/>
      <protection hidden="1"/>
    </xf>
    <xf numFmtId="164" fontId="33" fillId="0" borderId="23" xfId="3" applyNumberFormat="1" applyFont="1" applyBorder="1" applyAlignment="1" applyProtection="1">
      <alignment horizontal="center" vertical="center"/>
      <protection hidden="1"/>
    </xf>
    <xf numFmtId="0" fontId="1" fillId="0" borderId="29" xfId="3" applyBorder="1" applyAlignment="1" applyProtection="1">
      <alignment horizontal="center" vertical="center" wrapText="1"/>
      <protection hidden="1"/>
    </xf>
    <xf numFmtId="0" fontId="1" fillId="0" borderId="0" xfId="3" applyAlignment="1" applyProtection="1">
      <alignment vertical="center"/>
      <protection hidden="1"/>
    </xf>
    <xf numFmtId="0" fontId="23" fillId="0" borderId="17" xfId="3" applyFont="1" applyBorder="1" applyAlignment="1" applyProtection="1">
      <alignment horizontal="center" vertical="center"/>
      <protection hidden="1"/>
    </xf>
    <xf numFmtId="0" fontId="1" fillId="0" borderId="1" xfId="3" applyBorder="1" applyAlignment="1" applyProtection="1">
      <alignment horizontal="left" vertical="center" wrapText="1"/>
      <protection hidden="1"/>
    </xf>
    <xf numFmtId="1" fontId="32" fillId="0" borderId="1" xfId="3" applyNumberFormat="1" applyFont="1" applyBorder="1" applyAlignment="1" applyProtection="1">
      <alignment horizontal="center" vertical="center"/>
      <protection hidden="1"/>
    </xf>
    <xf numFmtId="164" fontId="33" fillId="0" borderId="1" xfId="3" applyNumberFormat="1" applyFont="1" applyBorder="1" applyAlignment="1" applyProtection="1">
      <alignment horizontal="center" vertical="center"/>
      <protection hidden="1"/>
    </xf>
    <xf numFmtId="0" fontId="1" fillId="0" borderId="31" xfId="3" applyBorder="1" applyAlignment="1" applyProtection="1">
      <alignment horizontal="center" vertical="center" wrapText="1"/>
      <protection hidden="1"/>
    </xf>
    <xf numFmtId="0" fontId="23" fillId="0" borderId="18" xfId="3" applyFont="1" applyBorder="1" applyAlignment="1" applyProtection="1">
      <alignment horizontal="center" vertical="center"/>
      <protection hidden="1"/>
    </xf>
    <xf numFmtId="0" fontId="1" fillId="0" borderId="19" xfId="3" applyBorder="1" applyAlignment="1" applyProtection="1">
      <alignment horizontal="left" vertical="center" wrapText="1"/>
      <protection hidden="1"/>
    </xf>
    <xf numFmtId="1" fontId="32" fillId="0" borderId="19" xfId="3" applyNumberFormat="1" applyFont="1" applyBorder="1" applyAlignment="1" applyProtection="1">
      <alignment horizontal="center" vertical="center"/>
      <protection hidden="1"/>
    </xf>
    <xf numFmtId="164" fontId="33" fillId="0" borderId="19" xfId="3" applyNumberFormat="1" applyFont="1" applyBorder="1" applyAlignment="1" applyProtection="1">
      <alignment horizontal="center" vertical="center"/>
      <protection hidden="1"/>
    </xf>
    <xf numFmtId="0" fontId="1" fillId="0" borderId="33" xfId="3" applyBorder="1" applyAlignment="1" applyProtection="1">
      <alignment horizontal="center" vertical="center" wrapText="1"/>
      <protection hidden="1"/>
    </xf>
    <xf numFmtId="0" fontId="5" fillId="0" borderId="0" xfId="4" applyFont="1" applyAlignment="1"/>
    <xf numFmtId="0" fontId="42" fillId="0" borderId="0" xfId="4" applyFont="1"/>
    <xf numFmtId="0" fontId="42" fillId="0" borderId="0" xfId="4" applyFont="1" applyAlignment="1">
      <alignment horizontal="center"/>
    </xf>
    <xf numFmtId="0" fontId="1" fillId="0" borderId="0" xfId="4"/>
    <xf numFmtId="0" fontId="1" fillId="0" borderId="0" xfId="4" applyAlignment="1">
      <alignment horizontal="center"/>
    </xf>
    <xf numFmtId="0" fontId="2" fillId="2" borderId="1" xfId="4" applyFont="1" applyFill="1" applyBorder="1" applyAlignment="1">
      <alignment horizontal="center" vertical="center" wrapText="1"/>
    </xf>
    <xf numFmtId="0" fontId="4" fillId="14" borderId="1" xfId="4" applyFont="1" applyFill="1" applyBorder="1" applyAlignment="1">
      <alignment horizontal="center" vertical="center" wrapText="1"/>
    </xf>
    <xf numFmtId="0" fontId="4" fillId="6" borderId="1" xfId="4" applyFont="1" applyFill="1" applyBorder="1" applyAlignment="1">
      <alignment horizontal="center" vertical="center" wrapText="1"/>
    </xf>
    <xf numFmtId="9" fontId="4" fillId="15" borderId="1" xfId="4" applyNumberFormat="1" applyFont="1" applyFill="1" applyBorder="1" applyAlignment="1">
      <alignment horizontal="center" vertical="center" wrapText="1"/>
    </xf>
    <xf numFmtId="0" fontId="4" fillId="12" borderId="1" xfId="4" applyFont="1" applyFill="1" applyBorder="1" applyAlignment="1">
      <alignment vertical="center"/>
    </xf>
    <xf numFmtId="0" fontId="44" fillId="12" borderId="1" xfId="4" applyFont="1" applyFill="1" applyBorder="1" applyAlignment="1">
      <alignment horizontal="center" vertical="center"/>
    </xf>
    <xf numFmtId="0" fontId="44" fillId="5" borderId="1" xfId="4" applyFont="1" applyFill="1" applyBorder="1" applyAlignment="1">
      <alignment horizontal="center" vertical="center"/>
    </xf>
    <xf numFmtId="0" fontId="15" fillId="0" borderId="1" xfId="4" applyFont="1" applyBorder="1" applyAlignment="1">
      <alignment horizontal="center" vertical="center"/>
    </xf>
    <xf numFmtId="0" fontId="15" fillId="12" borderId="1" xfId="4" applyFont="1" applyFill="1" applyBorder="1" applyAlignment="1">
      <alignment horizontal="center" vertical="center"/>
    </xf>
    <xf numFmtId="164" fontId="44" fillId="0" borderId="1" xfId="4" applyNumberFormat="1" applyFont="1" applyFill="1" applyBorder="1" applyAlignment="1">
      <alignment horizontal="center" vertical="center"/>
    </xf>
    <xf numFmtId="0" fontId="45" fillId="2" borderId="1" xfId="4" applyFont="1" applyFill="1" applyBorder="1" applyAlignment="1">
      <alignment horizontal="center" vertical="center"/>
    </xf>
    <xf numFmtId="164" fontId="1" fillId="0" borderId="0" xfId="4" applyNumberFormat="1"/>
    <xf numFmtId="0" fontId="3" fillId="0" borderId="0" xfId="4" applyFont="1" applyAlignment="1">
      <alignment horizontal="center"/>
    </xf>
    <xf numFmtId="0" fontId="15" fillId="12" borderId="1" xfId="4" applyFont="1" applyFill="1" applyBorder="1" applyAlignment="1">
      <alignment horizontal="center" vertical="center" wrapText="1"/>
    </xf>
    <xf numFmtId="0" fontId="4" fillId="5" borderId="1" xfId="4" applyFont="1" applyFill="1" applyBorder="1" applyAlignment="1">
      <alignment horizontal="center" vertical="center"/>
    </xf>
    <xf numFmtId="164" fontId="4" fillId="0" borderId="0" xfId="4" applyNumberFormat="1" applyFont="1" applyFill="1" applyBorder="1" applyAlignment="1">
      <alignment vertical="center"/>
    </xf>
    <xf numFmtId="0" fontId="33" fillId="0" borderId="0" xfId="4" applyFont="1" applyFill="1" applyBorder="1" applyAlignment="1">
      <alignment horizontal="center" vertical="center"/>
    </xf>
    <xf numFmtId="0" fontId="23" fillId="0" borderId="0" xfId="4" applyFont="1"/>
    <xf numFmtId="0" fontId="23" fillId="0" borderId="0" xfId="4" applyFont="1" applyAlignment="1">
      <alignment horizontal="center"/>
    </xf>
    <xf numFmtId="0" fontId="13" fillId="0" borderId="5"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3" fillId="0" borderId="6" xfId="0" quotePrefix="1"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3" fillId="0" borderId="7" xfId="0" quotePrefix="1" applyFont="1" applyFill="1" applyBorder="1" applyAlignment="1" applyProtection="1">
      <alignment horizontal="center" vertical="center" textRotation="90"/>
    </xf>
    <xf numFmtId="0" fontId="13" fillId="0" borderId="7" xfId="0" applyFont="1" applyFill="1" applyBorder="1" applyAlignment="1" applyProtection="1">
      <alignment horizontal="center" vertical="center" textRotation="90"/>
    </xf>
    <xf numFmtId="1" fontId="13" fillId="0" borderId="6" xfId="0" applyNumberFormat="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xf>
    <xf numFmtId="1" fontId="13" fillId="0" borderId="5" xfId="0" applyNumberFormat="1" applyFont="1" applyFill="1" applyBorder="1" applyAlignment="1" applyProtection="1">
      <alignment horizontal="center" vertical="center" wrapText="1"/>
    </xf>
    <xf numFmtId="1" fontId="14" fillId="4" borderId="6" xfId="0" applyNumberFormat="1" applyFont="1" applyFill="1" applyBorder="1" applyAlignment="1" applyProtection="1">
      <alignment horizontal="center" vertical="center" wrapText="1"/>
    </xf>
    <xf numFmtId="1" fontId="14" fillId="4" borderId="1" xfId="0" applyNumberFormat="1" applyFont="1" applyFill="1" applyBorder="1" applyAlignment="1" applyProtection="1">
      <alignment horizontal="center" vertical="center" wrapText="1"/>
    </xf>
    <xf numFmtId="1" fontId="14" fillId="4" borderId="5" xfId="0" applyNumberFormat="1"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1" fontId="13" fillId="0" borderId="7" xfId="0" applyNumberFormat="1" applyFont="1" applyFill="1" applyBorder="1" applyAlignment="1" applyProtection="1">
      <alignment horizontal="center" vertical="center" wrapText="1"/>
    </xf>
    <xf numFmtId="1" fontId="14" fillId="4" borderId="7"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textRotation="90" wrapText="1"/>
    </xf>
    <xf numFmtId="0" fontId="13" fillId="0" borderId="7" xfId="0" applyFont="1" applyFill="1" applyBorder="1" applyAlignment="1" applyProtection="1">
      <alignment horizontal="center" vertical="center" textRotation="90" wrapText="1"/>
    </xf>
    <xf numFmtId="0" fontId="13" fillId="0" borderId="6" xfId="0" quotePrefix="1"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3" fillId="0" borderId="7" xfId="0" quotePrefix="1" applyFont="1" applyFill="1" applyBorder="1" applyAlignment="1" applyProtection="1">
      <alignment horizontal="center" vertical="center" textRotation="90" wrapText="1"/>
    </xf>
    <xf numFmtId="0" fontId="13" fillId="0" borderId="6" xfId="0" applyFont="1" applyFill="1" applyBorder="1" applyAlignment="1" applyProtection="1">
      <alignment horizontal="center" vertical="center" textRotation="90" wrapText="1"/>
    </xf>
    <xf numFmtId="0" fontId="13" fillId="0" borderId="12"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1" xfId="0" quotePrefix="1" applyFont="1" applyFill="1" applyBorder="1" applyAlignment="1" applyProtection="1">
      <alignment horizontal="center" vertical="center"/>
    </xf>
    <xf numFmtId="0" fontId="13" fillId="0" borderId="5" xfId="0" quotePrefix="1" applyFont="1" applyFill="1" applyBorder="1" applyAlignment="1" applyProtection="1">
      <alignment horizontal="center" vertical="center" textRotation="90"/>
    </xf>
    <xf numFmtId="0" fontId="13" fillId="0" borderId="6" xfId="0" applyFont="1" applyFill="1" applyBorder="1" applyAlignment="1" applyProtection="1">
      <alignment horizontal="center" vertical="center" textRotation="90"/>
    </xf>
    <xf numFmtId="0" fontId="13" fillId="0" borderId="7"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3" fillId="0" borderId="1" xfId="0" quotePrefix="1" applyFont="1" applyFill="1" applyBorder="1" applyAlignment="1" applyProtection="1">
      <alignment horizontal="center" vertical="center" wrapText="1"/>
    </xf>
    <xf numFmtId="0" fontId="13" fillId="0" borderId="5" xfId="0" quotePrefix="1" applyFont="1" applyFill="1" applyBorder="1" applyAlignment="1" applyProtection="1">
      <alignment horizontal="center" vertical="center" textRotation="90" wrapText="1"/>
    </xf>
    <xf numFmtId="0" fontId="13" fillId="0" borderId="7" xfId="0" quotePrefix="1" applyFont="1" applyFill="1" applyBorder="1" applyAlignment="1" applyProtection="1">
      <alignment horizontal="center" vertical="center" wrapText="1"/>
    </xf>
    <xf numFmtId="0" fontId="13" fillId="0" borderId="5" xfId="0" quotePrefix="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textRotation="90" wrapText="1"/>
    </xf>
    <xf numFmtId="0" fontId="13" fillId="0" borderId="2" xfId="0" applyFont="1" applyFill="1" applyBorder="1" applyAlignment="1" applyProtection="1">
      <alignment horizontal="center" vertical="center" textRotation="90" wrapText="1"/>
    </xf>
    <xf numFmtId="0" fontId="13" fillId="0" borderId="1" xfId="0" applyFont="1" applyFill="1" applyBorder="1" applyAlignment="1" applyProtection="1">
      <alignment horizontal="center" vertical="center" textRotation="90"/>
    </xf>
    <xf numFmtId="0" fontId="13" fillId="0" borderId="1" xfId="0" quotePrefix="1" applyFont="1" applyFill="1" applyBorder="1" applyAlignment="1" applyProtection="1">
      <alignment horizontal="center" vertical="center" textRotation="90"/>
    </xf>
    <xf numFmtId="0" fontId="13" fillId="0" borderId="9" xfId="0" applyFont="1" applyFill="1" applyBorder="1" applyAlignment="1" applyProtection="1">
      <alignment horizontal="center" vertical="center" textRotation="90" wrapText="1"/>
    </xf>
    <xf numFmtId="0" fontId="13" fillId="0" borderId="11" xfId="0" applyFont="1" applyFill="1" applyBorder="1" applyAlignment="1" applyProtection="1">
      <alignment horizontal="center" vertical="center" textRotation="90" wrapText="1"/>
    </xf>
    <xf numFmtId="0" fontId="8" fillId="2" borderId="1"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27" fillId="2" borderId="10" xfId="0" applyFont="1" applyFill="1" applyBorder="1" applyAlignment="1" applyProtection="1">
      <alignment horizontal="center" vertical="center" wrapText="1"/>
    </xf>
    <xf numFmtId="166" fontId="8" fillId="2" borderId="1" xfId="0" applyNumberFormat="1"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8" fillId="11" borderId="6"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wrapText="1"/>
    </xf>
    <xf numFmtId="0" fontId="34" fillId="0" borderId="0" xfId="2" applyFont="1" applyBorder="1" applyAlignment="1">
      <alignment horizontal="center" vertical="center" wrapText="1"/>
    </xf>
    <xf numFmtId="9" fontId="4" fillId="15" borderId="1" xfId="2" applyNumberFormat="1" applyFont="1" applyFill="1" applyBorder="1" applyAlignment="1">
      <alignment horizontal="center" vertical="center" wrapText="1"/>
    </xf>
    <xf numFmtId="0" fontId="20" fillId="0" borderId="3" xfId="2" applyFont="1" applyFill="1" applyBorder="1" applyAlignment="1">
      <alignment horizontal="center" vertical="center" wrapText="1"/>
    </xf>
    <xf numFmtId="0" fontId="8" fillId="2" borderId="1" xfId="2" applyNumberFormat="1" applyFont="1" applyFill="1" applyBorder="1" applyAlignment="1" applyProtection="1">
      <alignment horizontal="center" vertical="center" wrapText="1"/>
      <protection locked="0"/>
    </xf>
    <xf numFmtId="0" fontId="8" fillId="2" borderId="1" xfId="2" applyFont="1" applyFill="1" applyBorder="1" applyAlignment="1" applyProtection="1">
      <alignment horizontal="center" vertical="center" wrapText="1"/>
      <protection locked="0"/>
    </xf>
    <xf numFmtId="0" fontId="8" fillId="2" borderId="2" xfId="2" applyFont="1" applyFill="1" applyBorder="1" applyAlignment="1" applyProtection="1">
      <alignment horizontal="center" vertical="center" wrapText="1"/>
      <protection locked="0"/>
    </xf>
    <xf numFmtId="0" fontId="8" fillId="2" borderId="4" xfId="2" applyFont="1" applyFill="1" applyBorder="1" applyAlignment="1" applyProtection="1">
      <alignment horizontal="center" vertical="center" wrapText="1"/>
      <protection locked="0"/>
    </xf>
    <xf numFmtId="0" fontId="8" fillId="2" borderId="10" xfId="2" applyFont="1" applyFill="1" applyBorder="1" applyAlignment="1" applyProtection="1">
      <alignment horizontal="center" vertical="center" wrapText="1"/>
      <protection locked="0"/>
    </xf>
    <xf numFmtId="0" fontId="27" fillId="2" borderId="9" xfId="2" applyFont="1" applyFill="1" applyBorder="1" applyAlignment="1">
      <alignment horizontal="center" vertical="center"/>
    </xf>
    <xf numFmtId="0" fontId="27" fillId="2" borderId="8" xfId="2" applyFont="1" applyFill="1" applyBorder="1" applyAlignment="1">
      <alignment horizontal="center" vertical="center"/>
    </xf>
    <xf numFmtId="0" fontId="27" fillId="2" borderId="13" xfId="2" applyFont="1" applyFill="1" applyBorder="1" applyAlignment="1">
      <alignment horizontal="center" vertical="center"/>
    </xf>
    <xf numFmtId="0" fontId="27" fillId="2" borderId="14" xfId="2" applyFont="1" applyFill="1" applyBorder="1" applyAlignment="1">
      <alignment horizontal="center" vertical="center"/>
    </xf>
    <xf numFmtId="0" fontId="4" fillId="0" borderId="0" xfId="2" applyFont="1" applyAlignment="1">
      <alignment horizontal="right" vertical="center"/>
    </xf>
    <xf numFmtId="0" fontId="4" fillId="14" borderId="1" xfId="2" applyFont="1" applyFill="1" applyBorder="1" applyAlignment="1">
      <alignment horizontal="center" vertical="center" wrapText="1"/>
    </xf>
    <xf numFmtId="0" fontId="4" fillId="6" borderId="1" xfId="2" applyFont="1" applyFill="1" applyBorder="1" applyAlignment="1">
      <alignment horizontal="center" vertical="center" wrapText="1"/>
    </xf>
    <xf numFmtId="0" fontId="33" fillId="0" borderId="5" xfId="3" applyFont="1" applyBorder="1" applyAlignment="1" applyProtection="1">
      <alignment horizontal="center" vertical="center" wrapText="1"/>
      <protection hidden="1"/>
    </xf>
    <xf numFmtId="0" fontId="33" fillId="0" borderId="7" xfId="3" applyFont="1" applyBorder="1" applyAlignment="1" applyProtection="1">
      <alignment horizontal="center" vertical="center" wrapText="1"/>
      <protection hidden="1"/>
    </xf>
    <xf numFmtId="0" fontId="33" fillId="0" borderId="6" xfId="3" applyFont="1" applyBorder="1" applyAlignment="1" applyProtection="1">
      <alignment horizontal="center" vertical="center" wrapText="1"/>
      <protection hidden="1"/>
    </xf>
    <xf numFmtId="0" fontId="24" fillId="0" borderId="0" xfId="3" applyFont="1" applyBorder="1" applyAlignment="1">
      <alignment horizontal="center" vertical="center" wrapText="1"/>
    </xf>
    <xf numFmtId="0" fontId="34" fillId="0" borderId="0" xfId="3" applyFont="1" applyBorder="1" applyAlignment="1">
      <alignment horizontal="center" vertical="center"/>
    </xf>
    <xf numFmtId="0" fontId="33" fillId="0" borderId="5" xfId="3" applyFont="1" applyBorder="1" applyAlignment="1" applyProtection="1">
      <alignment horizontal="center" vertical="center"/>
      <protection hidden="1"/>
    </xf>
    <xf numFmtId="0" fontId="33" fillId="0" borderId="7" xfId="3" applyFont="1" applyBorder="1" applyAlignment="1" applyProtection="1">
      <alignment horizontal="center" vertical="center"/>
      <protection hidden="1"/>
    </xf>
    <xf numFmtId="0" fontId="33" fillId="0" borderId="6" xfId="3" applyFont="1" applyBorder="1" applyAlignment="1" applyProtection="1">
      <alignment horizontal="center" vertical="center"/>
      <protection hidden="1"/>
    </xf>
    <xf numFmtId="1" fontId="39" fillId="0" borderId="5" xfId="3" applyNumberFormat="1" applyFont="1" applyBorder="1" applyAlignment="1" applyProtection="1">
      <alignment horizontal="center" vertical="center"/>
      <protection hidden="1"/>
    </xf>
    <xf numFmtId="0" fontId="39" fillId="0" borderId="7" xfId="3" applyFont="1" applyBorder="1" applyAlignment="1" applyProtection="1">
      <alignment horizontal="center" vertical="center"/>
      <protection hidden="1"/>
    </xf>
    <xf numFmtId="0" fontId="39" fillId="0" borderId="6" xfId="3" applyFont="1" applyBorder="1" applyAlignment="1" applyProtection="1">
      <alignment horizontal="center" vertical="center"/>
      <protection hidden="1"/>
    </xf>
    <xf numFmtId="0" fontId="39" fillId="0" borderId="5" xfId="3" applyFont="1" applyBorder="1" applyAlignment="1" applyProtection="1">
      <alignment horizontal="center" vertical="center"/>
      <protection hidden="1"/>
    </xf>
    <xf numFmtId="164" fontId="39" fillId="0" borderId="5" xfId="3" applyNumberFormat="1" applyFont="1" applyBorder="1" applyAlignment="1" applyProtection="1">
      <alignment horizontal="center" vertical="center"/>
      <protection hidden="1"/>
    </xf>
    <xf numFmtId="164" fontId="39" fillId="0" borderId="7" xfId="3" applyNumberFormat="1" applyFont="1" applyBorder="1" applyAlignment="1" applyProtection="1">
      <alignment horizontal="center" vertical="center"/>
      <protection hidden="1"/>
    </xf>
    <xf numFmtId="164" fontId="39" fillId="0" borderId="6" xfId="3" applyNumberFormat="1" applyFont="1" applyBorder="1" applyAlignment="1" applyProtection="1">
      <alignment horizontal="center" vertical="center"/>
      <protection hidden="1"/>
    </xf>
    <xf numFmtId="164" fontId="40" fillId="0" borderId="30" xfId="3" applyNumberFormat="1" applyFont="1" applyBorder="1" applyAlignment="1" applyProtection="1">
      <alignment horizontal="right" vertical="center" wrapText="1"/>
      <protection hidden="1"/>
    </xf>
    <xf numFmtId="164" fontId="40" fillId="0" borderId="32" xfId="3" applyNumberFormat="1" applyFont="1" applyBorder="1" applyAlignment="1" applyProtection="1">
      <alignment horizontal="right" vertical="center" wrapText="1"/>
      <protection hidden="1"/>
    </xf>
    <xf numFmtId="164" fontId="40" fillId="0" borderId="34" xfId="3" applyNumberFormat="1" applyFont="1" applyBorder="1" applyAlignment="1" applyProtection="1">
      <alignment horizontal="right" vertical="center" wrapText="1"/>
      <protection hidden="1"/>
    </xf>
    <xf numFmtId="0" fontId="41" fillId="0" borderId="30" xfId="3" applyFont="1" applyBorder="1" applyAlignment="1" applyProtection="1">
      <alignment horizontal="center" vertical="center" wrapText="1"/>
      <protection hidden="1"/>
    </xf>
    <xf numFmtId="0" fontId="41" fillId="0" borderId="32" xfId="3" applyFont="1" applyBorder="1" applyAlignment="1" applyProtection="1">
      <alignment horizontal="center" vertical="center" wrapText="1"/>
      <protection hidden="1"/>
    </xf>
    <xf numFmtId="0" fontId="41" fillId="0" borderId="34" xfId="3" applyFont="1" applyBorder="1" applyAlignment="1" applyProtection="1">
      <alignment horizontal="center" vertical="center" wrapText="1"/>
      <protection hidden="1"/>
    </xf>
    <xf numFmtId="0" fontId="37" fillId="2" borderId="1" xfId="3" applyFont="1" applyFill="1" applyBorder="1" applyAlignment="1" applyProtection="1">
      <alignment horizontal="center" vertical="center" wrapText="1"/>
      <protection locked="0"/>
    </xf>
    <xf numFmtId="0" fontId="37" fillId="2" borderId="5" xfId="3" applyFont="1" applyFill="1" applyBorder="1" applyAlignment="1" applyProtection="1">
      <alignment horizontal="center" vertical="center" wrapText="1"/>
      <protection locked="0"/>
    </xf>
    <xf numFmtId="0" fontId="37" fillId="2" borderId="7" xfId="3" applyFont="1" applyFill="1" applyBorder="1" applyAlignment="1" applyProtection="1">
      <alignment horizontal="center" vertical="center" wrapText="1"/>
      <protection locked="0"/>
    </xf>
    <xf numFmtId="0" fontId="38" fillId="2" borderId="9" xfId="3" applyFont="1" applyFill="1" applyBorder="1" applyAlignment="1">
      <alignment horizontal="center" vertical="center"/>
    </xf>
    <xf numFmtId="0" fontId="38" fillId="2" borderId="8" xfId="3" applyFont="1" applyFill="1" applyBorder="1" applyAlignment="1">
      <alignment horizontal="center" vertical="center"/>
    </xf>
    <xf numFmtId="0" fontId="38" fillId="2" borderId="13" xfId="3" applyFont="1" applyFill="1" applyBorder="1" applyAlignment="1">
      <alignment horizontal="center" vertical="center"/>
    </xf>
    <xf numFmtId="0" fontId="38" fillId="2" borderId="14" xfId="3" applyFont="1" applyFill="1" applyBorder="1" applyAlignment="1">
      <alignment horizontal="center" vertical="center"/>
    </xf>
    <xf numFmtId="0" fontId="37" fillId="2" borderId="11" xfId="3" applyFont="1" applyFill="1" applyBorder="1" applyAlignment="1" applyProtection="1">
      <alignment horizontal="center" vertical="center" wrapText="1"/>
      <protection locked="0"/>
    </xf>
    <xf numFmtId="0" fontId="37" fillId="2" borderId="0" xfId="3" applyFont="1" applyFill="1" applyBorder="1" applyAlignment="1" applyProtection="1">
      <alignment horizontal="center" vertical="center" wrapText="1"/>
      <protection locked="0"/>
    </xf>
    <xf numFmtId="0" fontId="37" fillId="2" borderId="13" xfId="3" applyFont="1" applyFill="1" applyBorder="1" applyAlignment="1" applyProtection="1">
      <alignment horizontal="center" vertical="center" wrapText="1"/>
      <protection locked="0"/>
    </xf>
    <xf numFmtId="0" fontId="37" fillId="2" borderId="14" xfId="3" applyFont="1" applyFill="1" applyBorder="1" applyAlignment="1" applyProtection="1">
      <alignment horizontal="center" vertical="center" wrapText="1"/>
      <protection locked="0"/>
    </xf>
    <xf numFmtId="0" fontId="7" fillId="0" borderId="14" xfId="3" applyFont="1" applyFill="1" applyBorder="1" applyAlignment="1">
      <alignment horizontal="center" vertical="center"/>
    </xf>
    <xf numFmtId="0" fontId="37" fillId="2" borderId="1" xfId="3" applyNumberFormat="1" applyFont="1" applyFill="1" applyBorder="1" applyAlignment="1" applyProtection="1">
      <alignment horizontal="center" vertical="center" wrapText="1"/>
      <protection locked="0"/>
    </xf>
    <xf numFmtId="0" fontId="37" fillId="2" borderId="5" xfId="3" applyNumberFormat="1" applyFont="1" applyFill="1" applyBorder="1" applyAlignment="1" applyProtection="1">
      <alignment horizontal="center" vertical="center" wrapText="1"/>
      <protection locked="0"/>
    </xf>
    <xf numFmtId="0" fontId="33" fillId="0" borderId="0" xfId="3" applyFont="1" applyFill="1" applyAlignment="1">
      <alignment horizontal="center" vertical="center"/>
    </xf>
    <xf numFmtId="0" fontId="4" fillId="0" borderId="0" xfId="3" applyFont="1" applyAlignment="1">
      <alignment horizontal="center" vertical="center"/>
    </xf>
    <xf numFmtId="0" fontId="4" fillId="14" borderId="5" xfId="3" applyFont="1" applyFill="1" applyBorder="1" applyAlignment="1">
      <alignment horizontal="center" vertical="center" wrapText="1"/>
    </xf>
    <xf numFmtId="0" fontId="4" fillId="14" borderId="6" xfId="3" applyFont="1" applyFill="1" applyBorder="1" applyAlignment="1">
      <alignment horizontal="center" vertical="center" wrapText="1"/>
    </xf>
    <xf numFmtId="0" fontId="4" fillId="6" borderId="1" xfId="3" applyFont="1" applyFill="1" applyBorder="1" applyAlignment="1">
      <alignment horizontal="center" vertical="center" wrapText="1"/>
    </xf>
    <xf numFmtId="9" fontId="4" fillId="15" borderId="1" xfId="3" applyNumberFormat="1" applyFont="1" applyFill="1" applyBorder="1" applyAlignment="1">
      <alignment horizontal="center" vertical="center" wrapText="1"/>
    </xf>
    <xf numFmtId="0" fontId="29" fillId="0" borderId="0" xfId="3" applyFont="1" applyFill="1" applyAlignment="1">
      <alignment horizontal="center" vertical="center" wrapText="1"/>
    </xf>
    <xf numFmtId="0" fontId="24" fillId="0" borderId="0" xfId="4" applyFont="1" applyAlignment="1">
      <alignment horizontal="center"/>
    </xf>
    <xf numFmtId="0" fontId="5" fillId="0" borderId="0" xfId="4" applyFont="1" applyAlignment="1">
      <alignment horizontal="center"/>
    </xf>
    <xf numFmtId="0" fontId="1" fillId="0" borderId="0" xfId="4" applyBorder="1" applyAlignment="1">
      <alignment horizontal="center"/>
    </xf>
    <xf numFmtId="0" fontId="6" fillId="0" borderId="0" xfId="0" applyFont="1" applyFill="1" applyAlignment="1" applyProtection="1">
      <alignment horizontal="center" vertical="center"/>
    </xf>
    <xf numFmtId="0" fontId="24" fillId="0" borderId="8" xfId="0" applyFont="1" applyFill="1" applyBorder="1" applyAlignment="1" applyProtection="1">
      <alignment horizontal="center" vertical="top"/>
    </xf>
  </cellXfs>
  <cellStyles count="30">
    <cellStyle name="Excel Built-in Comma" xfId="5"/>
    <cellStyle name="Excel Built-in Normal" xfId="6"/>
    <cellStyle name="Heading" xfId="7"/>
    <cellStyle name="Heading1" xfId="8"/>
    <cellStyle name="Millares [0] 2" xfId="9"/>
    <cellStyle name="Millares [0] 3" xfId="10"/>
    <cellStyle name="Millares 2" xfId="11"/>
    <cellStyle name="Millares 3" xfId="12"/>
    <cellStyle name="Millares 3 2" xfId="13"/>
    <cellStyle name="Millares 4" xfId="14"/>
    <cellStyle name="Millares 5" xfId="15"/>
    <cellStyle name="Millares 7" xfId="16"/>
    <cellStyle name="Moneda [0] 2" xfId="17"/>
    <cellStyle name="Moneda 2" xfId="18"/>
    <cellStyle name="Moneda 2 2" xfId="19"/>
    <cellStyle name="Moneda 3" xfId="20"/>
    <cellStyle name="Moneda 4" xfId="21"/>
    <cellStyle name="Normal" xfId="0" builtinId="0"/>
    <cellStyle name="Normal 2" xfId="22"/>
    <cellStyle name="Normal 2 2" xfId="23"/>
    <cellStyle name="Normal 2 2 2" xfId="24"/>
    <cellStyle name="Normal 2 3" xfId="25"/>
    <cellStyle name="Normal 3" xfId="26"/>
    <cellStyle name="Normal 4" xfId="27"/>
    <cellStyle name="Normal 5" xfId="2"/>
    <cellStyle name="Normal 6" xfId="3"/>
    <cellStyle name="Normal 7" xfId="4"/>
    <cellStyle name="Porcentaje" xfId="1" builtinId="5"/>
    <cellStyle name="Result" xfId="28"/>
    <cellStyle name="Result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Plan de Desarrollo "Manizales Más Oportunidades"</a:t>
            </a:r>
            <a:r>
              <a:rPr lang="en-US" baseline="0"/>
              <a:t> </a:t>
            </a:r>
          </a:p>
          <a:p>
            <a:pPr>
              <a:defRPr/>
            </a:pPr>
            <a:r>
              <a:rPr lang="en-US"/>
              <a:t>Número de Metas de Producto según el Rango Alcanzado. 2017</a:t>
            </a:r>
          </a:p>
        </c:rich>
      </c:tx>
      <c:layout/>
      <c:overlay val="0"/>
    </c:title>
    <c:autoTitleDeleted val="0"/>
    <c:plotArea>
      <c:layout>
        <c:manualLayout>
          <c:layoutTarget val="inner"/>
          <c:xMode val="edge"/>
          <c:yMode val="edge"/>
          <c:x val="0.10365385410357369"/>
          <c:y val="0.15104182236426897"/>
          <c:w val="0.87821783388077346"/>
          <c:h val="0.38129887125311496"/>
        </c:manualLayout>
      </c:layout>
      <c:barChart>
        <c:barDir val="col"/>
        <c:grouping val="stacked"/>
        <c:varyColors val="0"/>
        <c:ser>
          <c:idx val="0"/>
          <c:order val="0"/>
          <c:tx>
            <c:strRef>
              <c:f>'4_RANKING_2017'!$E$5</c:f>
              <c:strCache>
                <c:ptCount val="1"/>
                <c:pt idx="0">
                  <c:v>&lt; 80% 
Deficiente
No. Metas</c:v>
                </c:pt>
              </c:strCache>
            </c:strRef>
          </c:tx>
          <c:spPr>
            <a:solidFill>
              <a:srgbClr val="FF0000"/>
            </a:solidFill>
          </c:spPr>
          <c:invertIfNegative val="0"/>
          <c:cat>
            <c:strRef>
              <c:f>'4_RANKING_2017'!$A$6:$A$22</c:f>
              <c:strCache>
                <c:ptCount val="17"/>
                <c:pt idx="0">
                  <c:v>SECRETARÍA DE TIC Y COMPETITIVIDAD</c:v>
                </c:pt>
                <c:pt idx="1">
                  <c:v>SECRETARÍA GENERAL</c:v>
                </c:pt>
                <c:pt idx="2">
                  <c:v>SECRETARÍA JURIDICA</c:v>
                </c:pt>
                <c:pt idx="3">
                  <c:v>SECRETARÍA DE SALUD</c:v>
                </c:pt>
                <c:pt idx="4">
                  <c:v>SECRETARÍA DE SERVICIOS ADMINISTRATIVOS</c:v>
                </c:pt>
                <c:pt idx="5">
                  <c:v>SECRETARÍA DE DEPORTE</c:v>
                </c:pt>
                <c:pt idx="6">
                  <c:v>SECRETRÍA DE DESARROLLO SOCIAL</c:v>
                </c:pt>
                <c:pt idx="7">
                  <c:v>UNIDAD DESARROLLO RURAL</c:v>
                </c:pt>
                <c:pt idx="8">
                  <c:v>SECRETARÍA DE PLANEACIÓN</c:v>
                </c:pt>
                <c:pt idx="9">
                  <c:v>SECRETARÍA DE EDUCACIÓN</c:v>
                </c:pt>
                <c:pt idx="10">
                  <c:v>SECRETARÍA DE HACIENDA</c:v>
                </c:pt>
                <c:pt idx="11">
                  <c:v>SECRETARÍA DE LAS MUJERES Y EQUIDAD DE GÉNERO</c:v>
                </c:pt>
                <c:pt idx="12">
                  <c:v>SECRETARÍA DE GOBIERNO</c:v>
                </c:pt>
                <c:pt idx="13">
                  <c:v>SECRETARÍA DE TRANSITO Y TRANSPORTE</c:v>
                </c:pt>
                <c:pt idx="14">
                  <c:v>SECRETARÍA DE MEDIO AMBIENTE</c:v>
                </c:pt>
                <c:pt idx="15">
                  <c:v>SECRETARÍA DE OBRAS PÚBLICAS</c:v>
                </c:pt>
                <c:pt idx="16">
                  <c:v>UNIDAD DE GESTION DEL RIESGO</c:v>
                </c:pt>
              </c:strCache>
            </c:strRef>
          </c:cat>
          <c:val>
            <c:numRef>
              <c:f>'4_RANKING_2017'!$E$6:$E$22</c:f>
              <c:numCache>
                <c:formatCode>General</c:formatCode>
                <c:ptCount val="17"/>
                <c:pt idx="0">
                  <c:v>0</c:v>
                </c:pt>
                <c:pt idx="1">
                  <c:v>0</c:v>
                </c:pt>
                <c:pt idx="2">
                  <c:v>0</c:v>
                </c:pt>
                <c:pt idx="3">
                  <c:v>1</c:v>
                </c:pt>
                <c:pt idx="4">
                  <c:v>0</c:v>
                </c:pt>
                <c:pt idx="5">
                  <c:v>0</c:v>
                </c:pt>
                <c:pt idx="6">
                  <c:v>2</c:v>
                </c:pt>
                <c:pt idx="7">
                  <c:v>1</c:v>
                </c:pt>
                <c:pt idx="8">
                  <c:v>3</c:v>
                </c:pt>
                <c:pt idx="9">
                  <c:v>5</c:v>
                </c:pt>
                <c:pt idx="10">
                  <c:v>2</c:v>
                </c:pt>
                <c:pt idx="11">
                  <c:v>2</c:v>
                </c:pt>
                <c:pt idx="12">
                  <c:v>13</c:v>
                </c:pt>
                <c:pt idx="13">
                  <c:v>7</c:v>
                </c:pt>
                <c:pt idx="14">
                  <c:v>19</c:v>
                </c:pt>
                <c:pt idx="15">
                  <c:v>10</c:v>
                </c:pt>
                <c:pt idx="16">
                  <c:v>24</c:v>
                </c:pt>
              </c:numCache>
            </c:numRef>
          </c:val>
        </c:ser>
        <c:ser>
          <c:idx val="1"/>
          <c:order val="1"/>
          <c:tx>
            <c:strRef>
              <c:f>'4_RANKING_2017'!$F$5</c:f>
              <c:strCache>
                <c:ptCount val="1"/>
                <c:pt idx="0">
                  <c:v>&gt;=80% y &lt; 90% 
Satisfactorio
No. Metas</c:v>
                </c:pt>
              </c:strCache>
            </c:strRef>
          </c:tx>
          <c:spPr>
            <a:solidFill>
              <a:srgbClr val="FFFF00"/>
            </a:solidFill>
          </c:spPr>
          <c:invertIfNegative val="0"/>
          <c:cat>
            <c:strRef>
              <c:f>'4_RANKING_2017'!$A$6:$A$22</c:f>
              <c:strCache>
                <c:ptCount val="17"/>
                <c:pt idx="0">
                  <c:v>SECRETARÍA DE TIC Y COMPETITIVIDAD</c:v>
                </c:pt>
                <c:pt idx="1">
                  <c:v>SECRETARÍA GENERAL</c:v>
                </c:pt>
                <c:pt idx="2">
                  <c:v>SECRETARÍA JURIDICA</c:v>
                </c:pt>
                <c:pt idx="3">
                  <c:v>SECRETARÍA DE SALUD</c:v>
                </c:pt>
                <c:pt idx="4">
                  <c:v>SECRETARÍA DE SERVICIOS ADMINISTRATIVOS</c:v>
                </c:pt>
                <c:pt idx="5">
                  <c:v>SECRETARÍA DE DEPORTE</c:v>
                </c:pt>
                <c:pt idx="6">
                  <c:v>SECRETRÍA DE DESARROLLO SOCIAL</c:v>
                </c:pt>
                <c:pt idx="7">
                  <c:v>UNIDAD DESARROLLO RURAL</c:v>
                </c:pt>
                <c:pt idx="8">
                  <c:v>SECRETARÍA DE PLANEACIÓN</c:v>
                </c:pt>
                <c:pt idx="9">
                  <c:v>SECRETARÍA DE EDUCACIÓN</c:v>
                </c:pt>
                <c:pt idx="10">
                  <c:v>SECRETARÍA DE HACIENDA</c:v>
                </c:pt>
                <c:pt idx="11">
                  <c:v>SECRETARÍA DE LAS MUJERES Y EQUIDAD DE GÉNERO</c:v>
                </c:pt>
                <c:pt idx="12">
                  <c:v>SECRETARÍA DE GOBIERNO</c:v>
                </c:pt>
                <c:pt idx="13">
                  <c:v>SECRETARÍA DE TRANSITO Y TRANSPORTE</c:v>
                </c:pt>
                <c:pt idx="14">
                  <c:v>SECRETARÍA DE MEDIO AMBIENTE</c:v>
                </c:pt>
                <c:pt idx="15">
                  <c:v>SECRETARÍA DE OBRAS PÚBLICAS</c:v>
                </c:pt>
                <c:pt idx="16">
                  <c:v>UNIDAD DE GESTION DEL RIESGO</c:v>
                </c:pt>
              </c:strCache>
            </c:strRef>
          </c:cat>
          <c:val>
            <c:numRef>
              <c:f>'4_RANKING_2017'!$F$6:$F$22</c:f>
              <c:numCache>
                <c:formatCode>General</c:formatCode>
                <c:ptCount val="17"/>
                <c:pt idx="0">
                  <c:v>0</c:v>
                </c:pt>
                <c:pt idx="1">
                  <c:v>0</c:v>
                </c:pt>
                <c:pt idx="2">
                  <c:v>0</c:v>
                </c:pt>
                <c:pt idx="3">
                  <c:v>0</c:v>
                </c:pt>
                <c:pt idx="4">
                  <c:v>0</c:v>
                </c:pt>
                <c:pt idx="5">
                  <c:v>1</c:v>
                </c:pt>
                <c:pt idx="6">
                  <c:v>0</c:v>
                </c:pt>
                <c:pt idx="7">
                  <c:v>0</c:v>
                </c:pt>
                <c:pt idx="8">
                  <c:v>0</c:v>
                </c:pt>
                <c:pt idx="9">
                  <c:v>2</c:v>
                </c:pt>
                <c:pt idx="10">
                  <c:v>1</c:v>
                </c:pt>
                <c:pt idx="11">
                  <c:v>0</c:v>
                </c:pt>
                <c:pt idx="12">
                  <c:v>0</c:v>
                </c:pt>
                <c:pt idx="13">
                  <c:v>0</c:v>
                </c:pt>
                <c:pt idx="14">
                  <c:v>1</c:v>
                </c:pt>
                <c:pt idx="15">
                  <c:v>0</c:v>
                </c:pt>
                <c:pt idx="16">
                  <c:v>0</c:v>
                </c:pt>
              </c:numCache>
            </c:numRef>
          </c:val>
        </c:ser>
        <c:ser>
          <c:idx val="2"/>
          <c:order val="2"/>
          <c:tx>
            <c:strRef>
              <c:f>'4_RANKING_2017'!$G$5</c:f>
              <c:strCache>
                <c:ptCount val="1"/>
                <c:pt idx="0">
                  <c:v>&gt;=90% 
Sobresaliente
No. Metas</c:v>
                </c:pt>
              </c:strCache>
            </c:strRef>
          </c:tx>
          <c:spPr>
            <a:solidFill>
              <a:srgbClr val="00B050"/>
            </a:solidFill>
          </c:spPr>
          <c:invertIfNegative val="0"/>
          <c:cat>
            <c:strRef>
              <c:f>'4_RANKING_2017'!$A$6:$A$22</c:f>
              <c:strCache>
                <c:ptCount val="17"/>
                <c:pt idx="0">
                  <c:v>SECRETARÍA DE TIC Y COMPETITIVIDAD</c:v>
                </c:pt>
                <c:pt idx="1">
                  <c:v>SECRETARÍA GENERAL</c:v>
                </c:pt>
                <c:pt idx="2">
                  <c:v>SECRETARÍA JURIDICA</c:v>
                </c:pt>
                <c:pt idx="3">
                  <c:v>SECRETARÍA DE SALUD</c:v>
                </c:pt>
                <c:pt idx="4">
                  <c:v>SECRETARÍA DE SERVICIOS ADMINISTRATIVOS</c:v>
                </c:pt>
                <c:pt idx="5">
                  <c:v>SECRETARÍA DE DEPORTE</c:v>
                </c:pt>
                <c:pt idx="6">
                  <c:v>SECRETRÍA DE DESARROLLO SOCIAL</c:v>
                </c:pt>
                <c:pt idx="7">
                  <c:v>UNIDAD DESARROLLO RURAL</c:v>
                </c:pt>
                <c:pt idx="8">
                  <c:v>SECRETARÍA DE PLANEACIÓN</c:v>
                </c:pt>
                <c:pt idx="9">
                  <c:v>SECRETARÍA DE EDUCACIÓN</c:v>
                </c:pt>
                <c:pt idx="10">
                  <c:v>SECRETARÍA DE HACIENDA</c:v>
                </c:pt>
                <c:pt idx="11">
                  <c:v>SECRETARÍA DE LAS MUJERES Y EQUIDAD DE GÉNERO</c:v>
                </c:pt>
                <c:pt idx="12">
                  <c:v>SECRETARÍA DE GOBIERNO</c:v>
                </c:pt>
                <c:pt idx="13">
                  <c:v>SECRETARÍA DE TRANSITO Y TRANSPORTE</c:v>
                </c:pt>
                <c:pt idx="14">
                  <c:v>SECRETARÍA DE MEDIO AMBIENTE</c:v>
                </c:pt>
                <c:pt idx="15">
                  <c:v>SECRETARÍA DE OBRAS PÚBLICAS</c:v>
                </c:pt>
                <c:pt idx="16">
                  <c:v>UNIDAD DE GESTION DEL RIESGO</c:v>
                </c:pt>
              </c:strCache>
            </c:strRef>
          </c:cat>
          <c:val>
            <c:numRef>
              <c:f>'4_RANKING_2017'!$G$6:$G$22</c:f>
              <c:numCache>
                <c:formatCode>General</c:formatCode>
                <c:ptCount val="17"/>
                <c:pt idx="0">
                  <c:v>20</c:v>
                </c:pt>
                <c:pt idx="1">
                  <c:v>7</c:v>
                </c:pt>
                <c:pt idx="2">
                  <c:v>1</c:v>
                </c:pt>
                <c:pt idx="3">
                  <c:v>58</c:v>
                </c:pt>
                <c:pt idx="4">
                  <c:v>10</c:v>
                </c:pt>
                <c:pt idx="5">
                  <c:v>6</c:v>
                </c:pt>
                <c:pt idx="6">
                  <c:v>36</c:v>
                </c:pt>
                <c:pt idx="7">
                  <c:v>7</c:v>
                </c:pt>
                <c:pt idx="8">
                  <c:v>13</c:v>
                </c:pt>
                <c:pt idx="9">
                  <c:v>25</c:v>
                </c:pt>
                <c:pt idx="10">
                  <c:v>6</c:v>
                </c:pt>
                <c:pt idx="11">
                  <c:v>9</c:v>
                </c:pt>
                <c:pt idx="12">
                  <c:v>19</c:v>
                </c:pt>
                <c:pt idx="13">
                  <c:v>6</c:v>
                </c:pt>
                <c:pt idx="14">
                  <c:v>19</c:v>
                </c:pt>
                <c:pt idx="15">
                  <c:v>6</c:v>
                </c:pt>
                <c:pt idx="16">
                  <c:v>8</c:v>
                </c:pt>
              </c:numCache>
            </c:numRef>
          </c:val>
        </c:ser>
        <c:dLbls>
          <c:showLegendKey val="0"/>
          <c:showVal val="0"/>
          <c:showCatName val="0"/>
          <c:showSerName val="0"/>
          <c:showPercent val="0"/>
          <c:showBubbleSize val="0"/>
        </c:dLbls>
        <c:gapWidth val="150"/>
        <c:overlap val="100"/>
        <c:axId val="45246720"/>
        <c:axId val="46100480"/>
      </c:barChart>
      <c:catAx>
        <c:axId val="45246720"/>
        <c:scaling>
          <c:orientation val="minMax"/>
        </c:scaling>
        <c:delete val="0"/>
        <c:axPos val="b"/>
        <c:majorTickMark val="out"/>
        <c:minorTickMark val="none"/>
        <c:tickLblPos val="nextTo"/>
        <c:crossAx val="46100480"/>
        <c:crosses val="autoZero"/>
        <c:auto val="1"/>
        <c:lblAlgn val="ctr"/>
        <c:lblOffset val="100"/>
        <c:noMultiLvlLbl val="0"/>
      </c:catAx>
      <c:valAx>
        <c:axId val="46100480"/>
        <c:scaling>
          <c:orientation val="minMax"/>
        </c:scaling>
        <c:delete val="0"/>
        <c:axPos val="l"/>
        <c:majorGridlines/>
        <c:numFmt formatCode="General" sourceLinked="1"/>
        <c:majorTickMark val="out"/>
        <c:minorTickMark val="none"/>
        <c:tickLblPos val="nextTo"/>
        <c:crossAx val="45246720"/>
        <c:crosses val="autoZero"/>
        <c:crossBetween val="between"/>
      </c:valAx>
    </c:plotArea>
    <c:legend>
      <c:legendPos val="r"/>
      <c:layout>
        <c:manualLayout>
          <c:xMode val="edge"/>
          <c:yMode val="edge"/>
          <c:x val="5.3678240281461523E-2"/>
          <c:y val="0.91289634541644127"/>
          <c:w val="0.9000196466599768"/>
          <c:h val="7.1099257532764804E-2"/>
        </c:manualLayout>
      </c:layout>
      <c:overlay val="0"/>
      <c:txPr>
        <a:bodyPr/>
        <a:lstStyle/>
        <a:p>
          <a:pPr>
            <a:defRPr sz="1200"/>
          </a:pPr>
          <a:endParaRPr lang="es-CO"/>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Plan de Desarrollo "Manizales Más Oportunidades"</a:t>
            </a:r>
          </a:p>
          <a:p>
            <a:pPr>
              <a:defRPr/>
            </a:pPr>
            <a:r>
              <a:rPr lang="en-US"/>
              <a:t>Avance Promedio </a:t>
            </a:r>
            <a:r>
              <a:rPr lang="en-US" baseline="0"/>
              <a:t>en el Cumplimiento de Metas de Producto. 2017</a:t>
            </a:r>
          </a:p>
        </c:rich>
      </c:tx>
      <c:layout/>
      <c:overlay val="0"/>
    </c:title>
    <c:autoTitleDeleted val="0"/>
    <c:plotArea>
      <c:layout>
        <c:manualLayout>
          <c:layoutTarget val="inner"/>
          <c:xMode val="edge"/>
          <c:yMode val="edge"/>
          <c:x val="0.1060967721869442"/>
          <c:y val="0.18546083115710982"/>
          <c:w val="0.88168100452152276"/>
          <c:h val="0.4502328019718288"/>
        </c:manualLayout>
      </c:layout>
      <c:barChart>
        <c:barDir val="col"/>
        <c:grouping val="clustered"/>
        <c:varyColors val="0"/>
        <c:ser>
          <c:idx val="0"/>
          <c:order val="0"/>
          <c:invertIfNegative val="0"/>
          <c:dPt>
            <c:idx val="0"/>
            <c:invertIfNegative val="0"/>
            <c:bubble3D val="0"/>
            <c:spPr>
              <a:solidFill>
                <a:srgbClr val="00B050"/>
              </a:solidFill>
            </c:spPr>
          </c:dPt>
          <c:dPt>
            <c:idx val="1"/>
            <c:invertIfNegative val="0"/>
            <c:bubble3D val="0"/>
            <c:spPr>
              <a:solidFill>
                <a:srgbClr val="00B050"/>
              </a:solidFill>
            </c:spPr>
          </c:dPt>
          <c:dPt>
            <c:idx val="2"/>
            <c:invertIfNegative val="0"/>
            <c:bubble3D val="0"/>
            <c:spPr>
              <a:solidFill>
                <a:srgbClr val="00B050"/>
              </a:solidFill>
            </c:spPr>
          </c:dPt>
          <c:dPt>
            <c:idx val="3"/>
            <c:invertIfNegative val="0"/>
            <c:bubble3D val="0"/>
            <c:spPr>
              <a:solidFill>
                <a:srgbClr val="00B050"/>
              </a:solidFill>
            </c:spPr>
          </c:dPt>
          <c:dPt>
            <c:idx val="4"/>
            <c:invertIfNegative val="0"/>
            <c:bubble3D val="0"/>
            <c:spPr>
              <a:solidFill>
                <a:srgbClr val="FFFF00"/>
              </a:solidFill>
            </c:spPr>
          </c:dPt>
          <c:dPt>
            <c:idx val="5"/>
            <c:invertIfNegative val="0"/>
            <c:bubble3D val="0"/>
            <c:spPr>
              <a:solidFill>
                <a:srgbClr val="FFFF00"/>
              </a:solidFill>
            </c:spPr>
          </c:dPt>
          <c:dPt>
            <c:idx val="6"/>
            <c:invertIfNegative val="0"/>
            <c:bubble3D val="0"/>
            <c:spPr>
              <a:solidFill>
                <a:srgbClr val="FFFF00"/>
              </a:solidFill>
            </c:spPr>
          </c:dPt>
          <c:dPt>
            <c:idx val="7"/>
            <c:invertIfNegative val="0"/>
            <c:bubble3D val="0"/>
            <c:spPr>
              <a:solidFill>
                <a:srgbClr val="FFFF00"/>
              </a:solidFill>
            </c:spPr>
          </c:dPt>
          <c:dPt>
            <c:idx val="8"/>
            <c:invertIfNegative val="0"/>
            <c:bubble3D val="0"/>
            <c:spPr>
              <a:solidFill>
                <a:srgbClr val="FFFF00"/>
              </a:solidFill>
            </c:spPr>
          </c:dPt>
          <c:dPt>
            <c:idx val="9"/>
            <c:invertIfNegative val="0"/>
            <c:bubble3D val="0"/>
            <c:spPr>
              <a:solidFill>
                <a:srgbClr val="FFFF00"/>
              </a:solidFill>
            </c:spPr>
          </c:dPt>
          <c:dPt>
            <c:idx val="10"/>
            <c:invertIfNegative val="0"/>
            <c:bubble3D val="0"/>
            <c:spPr>
              <a:solidFill>
                <a:srgbClr val="FF0000"/>
              </a:solidFill>
            </c:spPr>
          </c:dPt>
          <c:dPt>
            <c:idx val="11"/>
            <c:invertIfNegative val="0"/>
            <c:bubble3D val="0"/>
            <c:spPr>
              <a:solidFill>
                <a:srgbClr val="FF0000"/>
              </a:solidFill>
            </c:spPr>
          </c:dPt>
          <c:dPt>
            <c:idx val="12"/>
            <c:invertIfNegative val="0"/>
            <c:bubble3D val="0"/>
            <c:spPr>
              <a:solidFill>
                <a:srgbClr val="FF0000"/>
              </a:solidFill>
            </c:spPr>
          </c:dPt>
          <c:dPt>
            <c:idx val="13"/>
            <c:invertIfNegative val="0"/>
            <c:bubble3D val="0"/>
            <c:spPr>
              <a:solidFill>
                <a:srgbClr val="FF0000"/>
              </a:solidFill>
            </c:spPr>
          </c:dPt>
          <c:dPt>
            <c:idx val="14"/>
            <c:invertIfNegative val="0"/>
            <c:bubble3D val="0"/>
            <c:spPr>
              <a:solidFill>
                <a:srgbClr val="FF0000"/>
              </a:solidFill>
            </c:spPr>
          </c:dPt>
          <c:dPt>
            <c:idx val="15"/>
            <c:invertIfNegative val="0"/>
            <c:bubble3D val="0"/>
            <c:spPr>
              <a:solidFill>
                <a:srgbClr val="FF0000"/>
              </a:solidFill>
            </c:spPr>
          </c:dPt>
          <c:dPt>
            <c:idx val="16"/>
            <c:invertIfNegative val="0"/>
            <c:bubble3D val="0"/>
            <c:spPr>
              <a:solidFill>
                <a:srgbClr val="FF0000"/>
              </a:solidFill>
            </c:spPr>
          </c:dPt>
          <c:dLbls>
            <c:txPr>
              <a:bodyPr/>
              <a:lstStyle/>
              <a:p>
                <a:pPr>
                  <a:defRPr b="1"/>
                </a:pPr>
                <a:endParaRPr lang="es-CO"/>
              </a:p>
            </c:txPr>
            <c:dLblPos val="outEnd"/>
            <c:showLegendKey val="0"/>
            <c:showVal val="1"/>
            <c:showCatName val="0"/>
            <c:showSerName val="0"/>
            <c:showPercent val="0"/>
            <c:showBubbleSize val="0"/>
            <c:showLeaderLines val="0"/>
          </c:dLbls>
          <c:cat>
            <c:strRef>
              <c:f>'4_RANKING_2017'!$A$6:$A$22</c:f>
              <c:strCache>
                <c:ptCount val="17"/>
                <c:pt idx="0">
                  <c:v>SECRETARÍA DE TIC Y COMPETITIVIDAD</c:v>
                </c:pt>
                <c:pt idx="1">
                  <c:v>SECRETARÍA GENERAL</c:v>
                </c:pt>
                <c:pt idx="2">
                  <c:v>SECRETARÍA JURIDICA</c:v>
                </c:pt>
                <c:pt idx="3">
                  <c:v>SECRETARÍA DE SALUD</c:v>
                </c:pt>
                <c:pt idx="4">
                  <c:v>SECRETARÍA DE SERVICIOS ADMINISTRATIVOS</c:v>
                </c:pt>
                <c:pt idx="5">
                  <c:v>SECRETARÍA DE DEPORTE</c:v>
                </c:pt>
                <c:pt idx="6">
                  <c:v>SECRETRÍA DE DESARROLLO SOCIAL</c:v>
                </c:pt>
                <c:pt idx="7">
                  <c:v>UNIDAD DESARROLLO RURAL</c:v>
                </c:pt>
                <c:pt idx="8">
                  <c:v>SECRETARÍA DE PLANEACIÓN</c:v>
                </c:pt>
                <c:pt idx="9">
                  <c:v>SECRETARÍA DE EDUCACIÓN</c:v>
                </c:pt>
                <c:pt idx="10">
                  <c:v>SECRETARÍA DE HACIENDA</c:v>
                </c:pt>
                <c:pt idx="11">
                  <c:v>SECRETARÍA DE LAS MUJERES Y EQUIDAD DE GÉNERO</c:v>
                </c:pt>
                <c:pt idx="12">
                  <c:v>SECRETARÍA DE GOBIERNO</c:v>
                </c:pt>
                <c:pt idx="13">
                  <c:v>SECRETARÍA DE TRANSITO Y TRANSPORTE</c:v>
                </c:pt>
                <c:pt idx="14">
                  <c:v>SECRETARÍA DE MEDIO AMBIENTE</c:v>
                </c:pt>
                <c:pt idx="15">
                  <c:v>SECRETARÍA DE OBRAS PÚBLICAS</c:v>
                </c:pt>
                <c:pt idx="16">
                  <c:v>UNIDAD DE GESTION DEL RIESGO</c:v>
                </c:pt>
              </c:strCache>
            </c:strRef>
          </c:cat>
          <c:val>
            <c:numRef>
              <c:f>'4_RANKING_2017'!$H$6:$H$22</c:f>
              <c:numCache>
                <c:formatCode>0.0</c:formatCode>
                <c:ptCount val="17"/>
                <c:pt idx="0">
                  <c:v>100</c:v>
                </c:pt>
                <c:pt idx="1">
                  <c:v>100</c:v>
                </c:pt>
                <c:pt idx="2">
                  <c:v>100</c:v>
                </c:pt>
                <c:pt idx="3">
                  <c:v>99.398997175141247</c:v>
                </c:pt>
                <c:pt idx="4">
                  <c:v>99.1</c:v>
                </c:pt>
                <c:pt idx="5">
                  <c:v>97.142857142857139</c:v>
                </c:pt>
                <c:pt idx="6">
                  <c:v>96.539961013645225</c:v>
                </c:pt>
                <c:pt idx="7">
                  <c:v>93.75</c:v>
                </c:pt>
                <c:pt idx="8">
                  <c:v>88.884531250000009</c:v>
                </c:pt>
                <c:pt idx="9">
                  <c:v>88.673178936100129</c:v>
                </c:pt>
                <c:pt idx="10">
                  <c:v>83.706139770723112</c:v>
                </c:pt>
                <c:pt idx="11">
                  <c:v>81.818181818181813</c:v>
                </c:pt>
                <c:pt idx="12">
                  <c:v>72.126406000797459</c:v>
                </c:pt>
                <c:pt idx="13">
                  <c:v>66.30949435449358</c:v>
                </c:pt>
                <c:pt idx="14">
                  <c:v>62.467368118331528</c:v>
                </c:pt>
                <c:pt idx="15">
                  <c:v>48.07773109243697</c:v>
                </c:pt>
                <c:pt idx="16">
                  <c:v>29.292708333333334</c:v>
                </c:pt>
              </c:numCache>
            </c:numRef>
          </c:val>
        </c:ser>
        <c:dLbls>
          <c:showLegendKey val="0"/>
          <c:showVal val="0"/>
          <c:showCatName val="0"/>
          <c:showSerName val="0"/>
          <c:showPercent val="0"/>
          <c:showBubbleSize val="0"/>
        </c:dLbls>
        <c:gapWidth val="150"/>
        <c:axId val="45356928"/>
        <c:axId val="45358464"/>
      </c:barChart>
      <c:catAx>
        <c:axId val="45356928"/>
        <c:scaling>
          <c:orientation val="minMax"/>
        </c:scaling>
        <c:delete val="0"/>
        <c:axPos val="b"/>
        <c:majorTickMark val="out"/>
        <c:minorTickMark val="none"/>
        <c:tickLblPos val="nextTo"/>
        <c:crossAx val="45358464"/>
        <c:crosses val="autoZero"/>
        <c:auto val="1"/>
        <c:lblAlgn val="ctr"/>
        <c:lblOffset val="100"/>
        <c:noMultiLvlLbl val="0"/>
      </c:catAx>
      <c:valAx>
        <c:axId val="45358464"/>
        <c:scaling>
          <c:orientation val="minMax"/>
          <c:max val="100"/>
        </c:scaling>
        <c:delete val="0"/>
        <c:axPos val="l"/>
        <c:majorGridlines/>
        <c:numFmt formatCode="0.0" sourceLinked="1"/>
        <c:majorTickMark val="out"/>
        <c:minorTickMark val="none"/>
        <c:tickLblPos val="nextTo"/>
        <c:crossAx val="4535692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490267</xdr:colOff>
      <xdr:row>0</xdr:row>
      <xdr:rowOff>70035</xdr:rowOff>
    </xdr:from>
    <xdr:to>
      <xdr:col>16</xdr:col>
      <xdr:colOff>815237</xdr:colOff>
      <xdr:row>3</xdr:row>
      <xdr:rowOff>70836</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2396517" y="70035"/>
          <a:ext cx="1163170" cy="743751"/>
        </a:xfrm>
        <a:prstGeom prst="rect">
          <a:avLst/>
        </a:prstGeom>
        <a:noFill/>
        <a:ln>
          <a:noFill/>
        </a:ln>
      </xdr:spPr>
    </xdr:pic>
    <xdr:clientData/>
  </xdr:twoCellAnchor>
  <xdr:twoCellAnchor editAs="oneCell">
    <xdr:from>
      <xdr:col>17</xdr:col>
      <xdr:colOff>378189</xdr:colOff>
      <xdr:row>0</xdr:row>
      <xdr:rowOff>84042</xdr:rowOff>
    </xdr:from>
    <xdr:to>
      <xdr:col>18</xdr:col>
      <xdr:colOff>967431</xdr:colOff>
      <xdr:row>3</xdr:row>
      <xdr:rowOff>28813</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960839" y="84042"/>
          <a:ext cx="1427442" cy="6877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4384257</xdr:colOff>
      <xdr:row>0</xdr:row>
      <xdr:rowOff>71438</xdr:rowOff>
    </xdr:from>
    <xdr:to>
      <xdr:col>2</xdr:col>
      <xdr:colOff>119085</xdr:colOff>
      <xdr:row>3</xdr:row>
      <xdr:rowOff>206609</xdr:rowOff>
    </xdr:to>
    <xdr:pic>
      <xdr:nvPicPr>
        <xdr:cNvPr id="2" name="1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0507" y="71438"/>
          <a:ext cx="1240278" cy="735246"/>
        </a:xfrm>
        <a:prstGeom prst="rect">
          <a:avLst/>
        </a:prstGeom>
        <a:noFill/>
        <a:ln>
          <a:noFill/>
        </a:ln>
      </xdr:spPr>
    </xdr:pic>
    <xdr:clientData/>
  </xdr:twoCellAnchor>
  <xdr:twoCellAnchor editAs="oneCell">
    <xdr:from>
      <xdr:col>2</xdr:col>
      <xdr:colOff>174373</xdr:colOff>
      <xdr:row>0</xdr:row>
      <xdr:rowOff>80075</xdr:rowOff>
    </xdr:from>
    <xdr:to>
      <xdr:col>3</xdr:col>
      <xdr:colOff>462432</xdr:colOff>
      <xdr:row>3</xdr:row>
      <xdr:rowOff>159216</xdr:rowOff>
    </xdr:to>
    <xdr:pic>
      <xdr:nvPicPr>
        <xdr:cNvPr id="3" name="Picture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56073" y="80075"/>
          <a:ext cx="1240559" cy="679216"/>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217723</xdr:colOff>
      <xdr:row>0</xdr:row>
      <xdr:rowOff>91847</xdr:rowOff>
    </xdr:from>
    <xdr:to>
      <xdr:col>15</xdr:col>
      <xdr:colOff>1650210</xdr:colOff>
      <xdr:row>2</xdr:row>
      <xdr:rowOff>430893</xdr:rowOff>
    </xdr:to>
    <xdr:pic>
      <xdr:nvPicPr>
        <xdr:cNvPr id="2" name="1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58698" y="91847"/>
          <a:ext cx="1432487" cy="834346"/>
        </a:xfrm>
        <a:prstGeom prst="rect">
          <a:avLst/>
        </a:prstGeom>
        <a:noFill/>
        <a:ln>
          <a:noFill/>
        </a:ln>
      </xdr:spPr>
    </xdr:pic>
    <xdr:clientData/>
  </xdr:twoCellAnchor>
  <xdr:twoCellAnchor editAs="oneCell">
    <xdr:from>
      <xdr:col>16</xdr:col>
      <xdr:colOff>81646</xdr:colOff>
      <xdr:row>0</xdr:row>
      <xdr:rowOff>81642</xdr:rowOff>
    </xdr:from>
    <xdr:to>
      <xdr:col>16</xdr:col>
      <xdr:colOff>1504200</xdr:colOff>
      <xdr:row>2</xdr:row>
      <xdr:rowOff>417285</xdr:rowOff>
    </xdr:to>
    <xdr:pic>
      <xdr:nvPicPr>
        <xdr:cNvPr id="3" name="Picture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79971" y="81642"/>
          <a:ext cx="1422554" cy="830943"/>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898072</xdr:colOff>
      <xdr:row>58</xdr:row>
      <xdr:rowOff>152399</xdr:rowOff>
    </xdr:from>
    <xdr:to>
      <xdr:col>8</xdr:col>
      <xdr:colOff>789214</xdr:colOff>
      <xdr:row>89</xdr:row>
      <xdr:rowOff>54428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884464</xdr:colOff>
      <xdr:row>28</xdr:row>
      <xdr:rowOff>97972</xdr:rowOff>
    </xdr:from>
    <xdr:to>
      <xdr:col>8</xdr:col>
      <xdr:colOff>734784</xdr:colOff>
      <xdr:row>56</xdr:row>
      <xdr:rowOff>108858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489856</xdr:colOff>
      <xdr:row>0</xdr:row>
      <xdr:rowOff>108857</xdr:rowOff>
    </xdr:from>
    <xdr:to>
      <xdr:col>0</xdr:col>
      <xdr:colOff>1595228</xdr:colOff>
      <xdr:row>2</xdr:row>
      <xdr:rowOff>219962</xdr:rowOff>
    </xdr:to>
    <xdr:pic>
      <xdr:nvPicPr>
        <xdr:cNvPr id="4" name="Picture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9856" y="108857"/>
          <a:ext cx="1105372" cy="587355"/>
        </a:xfrm>
        <a:prstGeom prst="rect">
          <a:avLst/>
        </a:prstGeom>
        <a:noFill/>
        <a:ln>
          <a:noFill/>
        </a:ln>
        <a:extLst/>
      </xdr:spPr>
    </xdr:pic>
    <xdr:clientData/>
  </xdr:twoCellAnchor>
  <xdr:twoCellAnchor editAs="oneCell">
    <xdr:from>
      <xdr:col>0</xdr:col>
      <xdr:colOff>1891373</xdr:colOff>
      <xdr:row>0</xdr:row>
      <xdr:rowOff>108856</xdr:rowOff>
    </xdr:from>
    <xdr:to>
      <xdr:col>0</xdr:col>
      <xdr:colOff>2962955</xdr:colOff>
      <xdr:row>3</xdr:row>
      <xdr:rowOff>17007</xdr:rowOff>
    </xdr:to>
    <xdr:pic>
      <xdr:nvPicPr>
        <xdr:cNvPr id="5" name="4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91373" y="108856"/>
          <a:ext cx="1071582" cy="6225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178615</xdr:colOff>
      <xdr:row>0</xdr:row>
      <xdr:rowOff>70034</xdr:rowOff>
    </xdr:from>
    <xdr:to>
      <xdr:col>21</xdr:col>
      <xdr:colOff>213121</xdr:colOff>
      <xdr:row>3</xdr:row>
      <xdr:rowOff>202405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6259175" y="70034"/>
          <a:ext cx="1298971" cy="875321"/>
        </a:xfrm>
        <a:prstGeom prst="rect">
          <a:avLst/>
        </a:prstGeom>
        <a:noFill/>
        <a:ln>
          <a:noFill/>
        </a:ln>
      </xdr:spPr>
    </xdr:pic>
    <xdr:clientData/>
  </xdr:twoCellAnchor>
  <xdr:twoCellAnchor editAs="oneCell">
    <xdr:from>
      <xdr:col>18</xdr:col>
      <xdr:colOff>797740</xdr:colOff>
      <xdr:row>0</xdr:row>
      <xdr:rowOff>84041</xdr:rowOff>
    </xdr:from>
    <xdr:to>
      <xdr:col>21</xdr:col>
      <xdr:colOff>577929</xdr:colOff>
      <xdr:row>3</xdr:row>
      <xdr:rowOff>178592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6259175" y="84041"/>
          <a:ext cx="1663779" cy="8375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ARTINL/Documents/2018/INFORMES%20FINALES/Plan_Indicativo_2016_2019_Y_SeguimientoProductos_Cierre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_CONTENIDO"/>
      <sheetName val="1_INTRODUCCIÓN"/>
      <sheetName val="2_ESTRUCTURA_PDM"/>
      <sheetName val="3_PI_METAS_RESULTADO"/>
      <sheetName val="4_PI_METAS_PRODUCTO"/>
      <sheetName val="4.1_Reporte_Indicadores_Product"/>
      <sheetName val="4.2_Avance_Metas_Producto"/>
      <sheetName val="4.3_Avance_Programa"/>
      <sheetName val="4.4_Avance_Eje_Dimen_PDM_2017"/>
      <sheetName val="4.5_Avance_Eje_Dimen_PDM_2016"/>
      <sheetName val="4.6_Avance_ProcesoSGI"/>
      <sheetName val="4.7_RANKING_2017"/>
      <sheetName val="4.8_RANKING_2016"/>
      <sheetName val="Hoja1"/>
      <sheetName val="Hoja2"/>
    </sheetNames>
    <sheetDataSet>
      <sheetData sheetId="0"/>
      <sheetData sheetId="1"/>
      <sheetData sheetId="2">
        <row r="4">
          <cell r="D4" t="str">
            <v>1.1</v>
          </cell>
          <cell r="F4" t="str">
            <v>Educación para más oportunidades</v>
          </cell>
          <cell r="H4" t="str">
            <v>1.1.01</v>
          </cell>
          <cell r="I4">
            <v>30</v>
          </cell>
          <cell r="J4" t="str">
            <v>Educación inicial. Consolidación de la educación en grado transición</v>
          </cell>
        </row>
        <row r="5">
          <cell r="H5" t="str">
            <v>1.1.02</v>
          </cell>
          <cell r="I5">
            <v>25</v>
          </cell>
          <cell r="J5" t="str">
            <v>Fortalecimiento de programas de calidad en educación</v>
          </cell>
        </row>
        <row r="6">
          <cell r="H6" t="str">
            <v>1.1.03</v>
          </cell>
          <cell r="I6">
            <v>15</v>
          </cell>
          <cell r="J6" t="str">
            <v>Oportunidades de acceso y permanencia en el sistema</v>
          </cell>
        </row>
        <row r="7">
          <cell r="H7" t="str">
            <v>1.1.04</v>
          </cell>
          <cell r="I7">
            <v>30</v>
          </cell>
          <cell r="J7" t="str">
            <v>Educación superior productiva, atractiva y pertinente</v>
          </cell>
        </row>
        <row r="8">
          <cell r="D8" t="str">
            <v>1.2</v>
          </cell>
          <cell r="F8" t="str">
            <v>Vida saludable para el desarrollo humano</v>
          </cell>
          <cell r="H8" t="str">
            <v>1.2.01</v>
          </cell>
          <cell r="I8">
            <v>15</v>
          </cell>
          <cell r="J8" t="str">
            <v>Salud ambiental</v>
          </cell>
        </row>
        <row r="9">
          <cell r="H9" t="str">
            <v>1.2.02</v>
          </cell>
          <cell r="I9">
            <v>8</v>
          </cell>
          <cell r="J9" t="str">
            <v>Vida saludable y condiciones no transmisibles</v>
          </cell>
        </row>
        <row r="10">
          <cell r="H10" t="str">
            <v>1.2.03</v>
          </cell>
          <cell r="I10">
            <v>7</v>
          </cell>
          <cell r="J10" t="str">
            <v>Convivencia social y salud mental</v>
          </cell>
        </row>
        <row r="11">
          <cell r="H11" t="str">
            <v>1.2.04</v>
          </cell>
          <cell r="I11">
            <v>13</v>
          </cell>
          <cell r="J11" t="str">
            <v>Seguridad alimentaria y nutricional</v>
          </cell>
        </row>
        <row r="12">
          <cell r="H12" t="str">
            <v>1.2.05</v>
          </cell>
          <cell r="I12">
            <v>6</v>
          </cell>
          <cell r="J12" t="str">
            <v>Sexualidad, derechos sexuales y reproductivos</v>
          </cell>
        </row>
        <row r="13">
          <cell r="H13" t="str">
            <v>1.2.06</v>
          </cell>
          <cell r="I13">
            <v>6</v>
          </cell>
          <cell r="J13" t="str">
            <v>Vida saludable y enfermedades transmisibles</v>
          </cell>
        </row>
        <row r="14">
          <cell r="H14" t="str">
            <v>1.2.07</v>
          </cell>
          <cell r="I14">
            <v>10</v>
          </cell>
          <cell r="J14" t="str">
            <v>Salud pública en emergencias y desastres</v>
          </cell>
        </row>
        <row r="15">
          <cell r="H15" t="str">
            <v>1.2.08</v>
          </cell>
          <cell r="I15">
            <v>10</v>
          </cell>
          <cell r="J15" t="str">
            <v>Salud y ámbito laboral</v>
          </cell>
        </row>
        <row r="16">
          <cell r="H16" t="str">
            <v>1.2.09</v>
          </cell>
          <cell r="I16">
            <v>10</v>
          </cell>
          <cell r="J16" t="str">
            <v>Dimensión transversal de gestión diferencial de poblaciones vulnerables</v>
          </cell>
        </row>
        <row r="17">
          <cell r="H17" t="str">
            <v>1.2.10</v>
          </cell>
          <cell r="I17">
            <v>15</v>
          </cell>
          <cell r="J17" t="str">
            <v>Fortalecimiento de la autoridad sanitaria</v>
          </cell>
        </row>
        <row r="18">
          <cell r="D18" t="str">
            <v>1.3</v>
          </cell>
          <cell r="F18" t="str">
            <v>Enfoque diferencial para población más resiliente</v>
          </cell>
          <cell r="H18" t="str">
            <v>1.3.01</v>
          </cell>
          <cell r="I18">
            <v>10</v>
          </cell>
          <cell r="J18" t="str">
            <v>Infancia y adolescencia segura y protegida</v>
          </cell>
        </row>
        <row r="19">
          <cell r="H19" t="str">
            <v>1.3.02</v>
          </cell>
          <cell r="I19">
            <v>20</v>
          </cell>
          <cell r="J19" t="str">
            <v>Equidad de género y empoderamiento de las mujeres</v>
          </cell>
        </row>
        <row r="20">
          <cell r="H20" t="str">
            <v>1.3.03</v>
          </cell>
          <cell r="I20">
            <v>10</v>
          </cell>
          <cell r="J20" t="str">
            <v>Juventudes reconocidas en el marco de la construcción de ciudadanía</v>
          </cell>
        </row>
        <row r="21">
          <cell r="H21" t="str">
            <v>1.3.04</v>
          </cell>
          <cell r="I21">
            <v>10</v>
          </cell>
          <cell r="J21" t="str">
            <v>Envejecimiento y vejez: un enfoque que define y construye sociedad</v>
          </cell>
        </row>
        <row r="22">
          <cell r="H22" t="str">
            <v>1.3.05</v>
          </cell>
          <cell r="I22">
            <v>10</v>
          </cell>
          <cell r="J22" t="str">
            <v>Inclusión social de la población con discapacidad</v>
          </cell>
        </row>
        <row r="23">
          <cell r="H23" t="str">
            <v>1.3.06</v>
          </cell>
          <cell r="I23">
            <v>10</v>
          </cell>
          <cell r="J23" t="str">
            <v>Familias potencializadas y sociedad más sólida</v>
          </cell>
        </row>
        <row r="24">
          <cell r="H24" t="str">
            <v>1.3.07</v>
          </cell>
          <cell r="I24">
            <v>10</v>
          </cell>
          <cell r="J24" t="str">
            <v xml:space="preserve">Reconocimiento de las identidades y diversidades sexuales </v>
          </cell>
        </row>
        <row r="25">
          <cell r="H25" t="str">
            <v>1.3.08</v>
          </cell>
          <cell r="I25">
            <v>10</v>
          </cell>
          <cell r="J25" t="str">
            <v>Por el reconocimiento a la diversidad étnica</v>
          </cell>
        </row>
        <row r="26">
          <cell r="H26" t="str">
            <v>1.3.09</v>
          </cell>
          <cell r="I26">
            <v>10</v>
          </cell>
          <cell r="J26" t="str">
            <v>Apoyo a las estrategias de Superación de Pobreza Extrema</v>
          </cell>
        </row>
        <row r="27">
          <cell r="D27" t="str">
            <v>1.4</v>
          </cell>
          <cell r="F27" t="str">
            <v>Recreación y deporte para una vida saludable</v>
          </cell>
          <cell r="H27" t="str">
            <v>1.4.01</v>
          </cell>
          <cell r="I27">
            <v>50</v>
          </cell>
          <cell r="J27" t="str">
            <v>Fomento de la actividad física, la recreación, la educación física y el deporte</v>
          </cell>
        </row>
        <row r="28">
          <cell r="H28" t="str">
            <v>1.4.02</v>
          </cell>
          <cell r="I28">
            <v>50</v>
          </cell>
          <cell r="J28" t="str">
            <v>Construcción, adecuación, mantenimiento y administración de escenarios para el deporte y el esparcimiento</v>
          </cell>
        </row>
        <row r="29">
          <cell r="D29" t="str">
            <v>1.5</v>
          </cell>
          <cell r="F29" t="str">
            <v>Cultura para la identidad, la diversidad y la sana convivencia</v>
          </cell>
          <cell r="H29" t="str">
            <v>1.5.01</v>
          </cell>
          <cell r="I29">
            <v>20</v>
          </cell>
          <cell r="J29" t="str">
            <v>Protección y promoción de la diversidad cultural</v>
          </cell>
        </row>
        <row r="30">
          <cell r="H30" t="str">
            <v>1.5.02</v>
          </cell>
          <cell r="I30">
            <v>30</v>
          </cell>
          <cell r="J30" t="str">
            <v>Emprendimiento cultural</v>
          </cell>
        </row>
        <row r="31">
          <cell r="H31" t="str">
            <v>1.5.03</v>
          </cell>
          <cell r="I31">
            <v>20</v>
          </cell>
          <cell r="J31" t="str">
            <v>Fomento, apoyo y acceso a bienes y servicios culturales</v>
          </cell>
        </row>
        <row r="32">
          <cell r="H32" t="str">
            <v>1.5.04</v>
          </cell>
          <cell r="I32">
            <v>30</v>
          </cell>
          <cell r="J32" t="str">
            <v>Fortalecimiento de la institucionalidad cultural y la participación ciudadana</v>
          </cell>
        </row>
        <row r="33">
          <cell r="D33" t="str">
            <v>2.1</v>
          </cell>
          <cell r="F33" t="str">
            <v xml:space="preserve">Ecosistemas estratégicos como medios de vida </v>
          </cell>
          <cell r="H33" t="str">
            <v>2.1.01</v>
          </cell>
          <cell r="I33">
            <v>35</v>
          </cell>
          <cell r="J33" t="str">
            <v>Conocimiento y educación para la planificación y el desarrollo ambiental</v>
          </cell>
        </row>
        <row r="34">
          <cell r="H34" t="str">
            <v>2.1.02</v>
          </cell>
          <cell r="I34">
            <v>30</v>
          </cell>
          <cell r="J34" t="str">
            <v>Cuencas hidrográficas abastecedoras</v>
          </cell>
        </row>
        <row r="35">
          <cell r="H35" t="str">
            <v>2.1.03</v>
          </cell>
          <cell r="I35">
            <v>35</v>
          </cell>
          <cell r="J35" t="str">
            <v>Fortalecimiento de la Red de Ecoparques</v>
          </cell>
        </row>
        <row r="36">
          <cell r="D36" t="str">
            <v>2.2</v>
          </cell>
          <cell r="F36" t="str">
            <v>Espacio público para una ciudad amable</v>
          </cell>
          <cell r="H36" t="str">
            <v>2.2.01</v>
          </cell>
          <cell r="I36">
            <v>50</v>
          </cell>
          <cell r="J36" t="str">
            <v>Espacio público para una ciudad sostenible</v>
          </cell>
        </row>
        <row r="37">
          <cell r="H37" t="str">
            <v>2.2.02</v>
          </cell>
          <cell r="I37">
            <v>50</v>
          </cell>
          <cell r="J37" t="str">
            <v>Manizales un parque para la vida</v>
          </cell>
        </row>
        <row r="38">
          <cell r="D38" t="str">
            <v>2.3</v>
          </cell>
          <cell r="F38" t="str">
            <v>Protección a los animales como seres sintientes</v>
          </cell>
          <cell r="H38" t="str">
            <v>2.3.01</v>
          </cell>
          <cell r="I38">
            <v>100</v>
          </cell>
          <cell r="J38" t="str">
            <v>Atención a fauna doméstica en condición de vulnerabilidad</v>
          </cell>
        </row>
        <row r="39">
          <cell r="D39" t="str">
            <v>2.4</v>
          </cell>
          <cell r="F39" t="str">
            <v>Manizales, laboratorio natural de excelencia y a la vanguardia en gestión del riesgo de desastres.</v>
          </cell>
          <cell r="H39" t="str">
            <v>2.4.01</v>
          </cell>
          <cell r="I39">
            <v>20</v>
          </cell>
          <cell r="J39" t="str">
            <v>Conocimiento, comunicación, educación y participación ciudadana para la gestión del riesgo municipal</v>
          </cell>
        </row>
        <row r="40">
          <cell r="H40" t="str">
            <v>2.4.02</v>
          </cell>
          <cell r="I40">
            <v>20</v>
          </cell>
          <cell r="J40" t="str">
            <v>Integración de los instrumentos de planificación y desarrollo territorial para la mitigación de los riegos de desastres</v>
          </cell>
        </row>
        <row r="41">
          <cell r="H41" t="str">
            <v>2.4.03</v>
          </cell>
          <cell r="I41">
            <v>20</v>
          </cell>
          <cell r="J41" t="str">
            <v>Capacidad de respuesta interintistucional y de recuperación frente a emergencias y desastres</v>
          </cell>
        </row>
        <row r="42">
          <cell r="H42" t="str">
            <v>2.4.04</v>
          </cell>
          <cell r="I42">
            <v>20</v>
          </cell>
          <cell r="J42" t="str">
            <v>Gobernabilidad, trabajo interinstitucional y gestión financiera como estrategias de desarrollo seguro en el territorio.</v>
          </cell>
        </row>
        <row r="43">
          <cell r="H43" t="str">
            <v>2.4.05</v>
          </cell>
          <cell r="I43">
            <v>20</v>
          </cell>
          <cell r="J43" t="str">
            <v>Mitigación de riesgos en infraestructura de servicios públicos</v>
          </cell>
        </row>
        <row r="44">
          <cell r="D44" t="str">
            <v>2.5</v>
          </cell>
          <cell r="F44" t="str">
            <v>El cambio climático, un reto del desarrollo y una oportunidad para repensar nuestros estilos de vida</v>
          </cell>
          <cell r="H44" t="str">
            <v>2.5.01</v>
          </cell>
          <cell r="I44">
            <v>100</v>
          </cell>
          <cell r="J44" t="str">
            <v>Planeación del Desarrollo en el contexto de la Variabilidad y el Cambio Climático en el marco de las apuestas territoriales por ciudades sostenibles e inteligentes</v>
          </cell>
        </row>
        <row r="45">
          <cell r="D45" t="str">
            <v>3.1</v>
          </cell>
          <cell r="F45" t="str">
            <v>Desarrollo rural pertinente e incluyente</v>
          </cell>
          <cell r="H45" t="str">
            <v>3.1.01</v>
          </cell>
          <cell r="I45">
            <v>35</v>
          </cell>
          <cell r="J45" t="str">
            <v>Manizales municipio sostenible, siembra para la seguridad alimentaria y la competitividad económica</v>
          </cell>
        </row>
        <row r="46">
          <cell r="H46" t="str">
            <v>3.1.02</v>
          </cell>
          <cell r="I46">
            <v>15</v>
          </cell>
          <cell r="J46" t="str">
            <v>Desarrollo Rural con enfoque territorial</v>
          </cell>
        </row>
        <row r="47">
          <cell r="H47" t="str">
            <v>3.1.03</v>
          </cell>
          <cell r="I47">
            <v>25</v>
          </cell>
          <cell r="J47" t="str">
            <v>Creación de agro empresas rurales y de base tecnológica</v>
          </cell>
        </row>
        <row r="48">
          <cell r="H48" t="str">
            <v>3.1.04</v>
          </cell>
          <cell r="I48">
            <v>25</v>
          </cell>
          <cell r="J48" t="str">
            <v xml:space="preserve">Protección y conservación del paisaje cultural cafetero     </v>
          </cell>
        </row>
        <row r="49">
          <cell r="D49" t="str">
            <v>3.2</v>
          </cell>
          <cell r="F49" t="str">
            <v>Turismo sostenible como alternativa de desarrollo</v>
          </cell>
          <cell r="H49" t="str">
            <v>3.2.01</v>
          </cell>
          <cell r="I49">
            <v>50</v>
          </cell>
          <cell r="J49" t="str">
            <v xml:space="preserve">Ecoturismo, agroturismo, turismo rural, turismo cultural, termalismo como opciones promisorias del desarrollo económico </v>
          </cell>
        </row>
        <row r="50">
          <cell r="H50" t="str">
            <v>3.2.02</v>
          </cell>
          <cell r="I50">
            <v>50</v>
          </cell>
          <cell r="J50" t="str">
            <v>Proyectar a Manizales a través del fortalecimiento del producto turístico, cualificando y mejorando sus atractivos</v>
          </cell>
        </row>
        <row r="51">
          <cell r="D51" t="str">
            <v>3.3</v>
          </cell>
          <cell r="F51" t="str">
            <v>Impulso a la productividad y competitividad para un crecimiento económico sostenible</v>
          </cell>
          <cell r="H51" t="str">
            <v>3.3.01</v>
          </cell>
          <cell r="I51">
            <v>35</v>
          </cell>
          <cell r="J51" t="str">
            <v>Fomento a la cultura del emprendimiento y fortalecimiento empresarial</v>
          </cell>
        </row>
        <row r="52">
          <cell r="H52" t="str">
            <v>3.3.02</v>
          </cell>
          <cell r="I52">
            <v>35</v>
          </cell>
          <cell r="J52" t="str">
            <v>Manizales en el contexto internacional</v>
          </cell>
        </row>
        <row r="53">
          <cell r="H53" t="str">
            <v>3.3.03</v>
          </cell>
          <cell r="I53">
            <v>30</v>
          </cell>
          <cell r="J53" t="str">
            <v>Empresas como fuente de empleo, crecimiento económico y sostenibilidad ambiental</v>
          </cell>
        </row>
        <row r="54">
          <cell r="D54" t="str">
            <v>3.4</v>
          </cell>
          <cell r="F54" t="str">
            <v>Ciencia y tecnología para el desarrollo integral sostenible</v>
          </cell>
          <cell r="H54" t="str">
            <v>3.4.01</v>
          </cell>
          <cell r="I54">
            <v>50</v>
          </cell>
          <cell r="J54" t="str">
            <v>Manizales como Ecosistema de ciencia, tecnología, innovación e Investigación aplicada al servicio de problemáticas focalizadas en los sectores productivos</v>
          </cell>
        </row>
        <row r="55">
          <cell r="H55" t="str">
            <v>3.4.02</v>
          </cell>
          <cell r="I55">
            <v>50</v>
          </cell>
          <cell r="J55" t="str">
            <v>Acceso a las tecnologías de la información y la comunicación</v>
          </cell>
        </row>
        <row r="56">
          <cell r="D56" t="str">
            <v>4.1</v>
          </cell>
          <cell r="F56" t="str">
            <v>Gestión y fortalecimiento institucional para aumentar la gobernabilidad</v>
          </cell>
          <cell r="H56" t="str">
            <v>4.1.01</v>
          </cell>
          <cell r="I56">
            <v>15</v>
          </cell>
          <cell r="J56" t="str">
            <v>Fortalecimiento institucional para el buen gobierno</v>
          </cell>
        </row>
        <row r="57">
          <cell r="H57" t="str">
            <v>4.1.02</v>
          </cell>
          <cell r="I57">
            <v>20</v>
          </cell>
          <cell r="J57" t="str">
            <v>Información para la planeación estratégica local en el marco de los Objetivos de Desarrollo  Sostenible</v>
          </cell>
        </row>
        <row r="58">
          <cell r="H58" t="str">
            <v>4.1.03</v>
          </cell>
          <cell r="I58">
            <v>15</v>
          </cell>
          <cell r="J58" t="str">
            <v>Modernización de los sistemas de información de la administración municipal</v>
          </cell>
        </row>
        <row r="59">
          <cell r="H59" t="str">
            <v>4.1.04</v>
          </cell>
          <cell r="I59">
            <v>15</v>
          </cell>
          <cell r="J59" t="str">
            <v>Modernización administrativa</v>
          </cell>
        </row>
        <row r="60">
          <cell r="H60" t="str">
            <v>4.1.05</v>
          </cell>
          <cell r="I60">
            <v>15</v>
          </cell>
          <cell r="J60" t="str">
            <v>Bienestar laboral</v>
          </cell>
        </row>
        <row r="61">
          <cell r="H61" t="str">
            <v>4.1.06</v>
          </cell>
          <cell r="I61">
            <v>10</v>
          </cell>
          <cell r="J61" t="str">
            <v>Concurrencia del sector salud</v>
          </cell>
        </row>
        <row r="62">
          <cell r="H62" t="str">
            <v>4.1.07</v>
          </cell>
          <cell r="I62">
            <v>10</v>
          </cell>
          <cell r="J62" t="str">
            <v>Gestión y aplicación de Instrumentos para la planeación estratégica  del desarrollo local</v>
          </cell>
        </row>
        <row r="63">
          <cell r="D63" t="str">
            <v>4.2</v>
          </cell>
          <cell r="F63" t="str">
            <v>Justicia, seguridad y convivencia ciudadana como determinantes de la confianza</v>
          </cell>
          <cell r="H63" t="str">
            <v>4.2.01</v>
          </cell>
          <cell r="I63">
            <v>50</v>
          </cell>
          <cell r="J63" t="str">
            <v>Fortalecimiento de la capacidad institucional, técnica y tecnológica en seguridad</v>
          </cell>
        </row>
        <row r="64">
          <cell r="H64" t="str">
            <v>4.2.02</v>
          </cell>
          <cell r="I64">
            <v>50</v>
          </cell>
          <cell r="J64" t="str">
            <v>Gestión para la convivencia y cultura ciudadana</v>
          </cell>
        </row>
        <row r="65">
          <cell r="D65" t="str">
            <v>4.3</v>
          </cell>
          <cell r="F65" t="str">
            <v>Construcción de paz: Manizales comprometida con el posconflicto</v>
          </cell>
          <cell r="H65" t="str">
            <v>4.3.01</v>
          </cell>
          <cell r="I65">
            <v>35</v>
          </cell>
          <cell r="J65" t="str">
            <v>Procesos integrales de reparación, reconocimiento y acompañamiento a víctimas y desplazados, en el restablecimiento de derechos e integración en los espacios de desarrollo económico, político, cultural y social de la ciudad</v>
          </cell>
        </row>
        <row r="66">
          <cell r="H66" t="str">
            <v>4.3.02</v>
          </cell>
          <cell r="I66">
            <v>30</v>
          </cell>
          <cell r="J66" t="str">
            <v>Procesos de reconciliación y acompañamiento a reintegrados y/o excombatientes, en el restablecimiento de derechos e integración en los espacios de desarrollo económico, político, cultural y social de la ciudad</v>
          </cell>
        </row>
        <row r="67">
          <cell r="H67" t="str">
            <v>4.3.03</v>
          </cell>
          <cell r="I67">
            <v>35</v>
          </cell>
          <cell r="J67" t="str">
            <v>Capacidades locales para la construcción de la paz</v>
          </cell>
        </row>
        <row r="68">
          <cell r="D68" t="str">
            <v>4.4</v>
          </cell>
          <cell r="F68" t="str">
            <v>Gobierno social con inclusión comunitaria</v>
          </cell>
          <cell r="H68" t="str">
            <v>4.4.01</v>
          </cell>
          <cell r="I68">
            <v>100</v>
          </cell>
          <cell r="J68" t="str">
            <v>Promoción del liderazgo, la organización y la participación comunitaria</v>
          </cell>
        </row>
        <row r="69">
          <cell r="D69" t="str">
            <v>4.5</v>
          </cell>
          <cell r="F69" t="str">
            <v xml:space="preserve">Identidad territorial que resignifica al municipio de Manizales y lo posiciona en el contexto nacional e internacional </v>
          </cell>
          <cell r="H69" t="str">
            <v>4.5.01</v>
          </cell>
          <cell r="I69">
            <v>100</v>
          </cell>
          <cell r="J69" t="str">
            <v>Manizales amable, culta, solidaria, competitiva y sostenible</v>
          </cell>
        </row>
        <row r="70">
          <cell r="D70" t="str">
            <v>5.1</v>
          </cell>
          <cell r="F70" t="str">
            <v>Planificación territorial que nos acerque al municipio deseado</v>
          </cell>
          <cell r="H70" t="str">
            <v xml:space="preserve">  5.1.01</v>
          </cell>
          <cell r="I70">
            <v>100</v>
          </cell>
          <cell r="J70" t="str">
            <v>Ordenamiento del territorio municipal</v>
          </cell>
        </row>
        <row r="71">
          <cell r="D71" t="str">
            <v>5.2</v>
          </cell>
          <cell r="F71" t="str">
            <v xml:space="preserve">Infraestructura vial, tránsito y transporte, seguro, efectivo y sostenible </v>
          </cell>
          <cell r="H71" t="str">
            <v>5.2.01</v>
          </cell>
          <cell r="I71">
            <v>100</v>
          </cell>
          <cell r="J71" t="str">
            <v>Hacia una movilidad eficiente, segura y compatible con el medio ambiente: cable aéreo, transporte público terrestre y cultura ciudadana.</v>
          </cell>
        </row>
        <row r="72">
          <cell r="D72" t="str">
            <v>5.3</v>
          </cell>
          <cell r="F72" t="str">
            <v>Servicios públicos para las comunidades y la productividad</v>
          </cell>
          <cell r="H72" t="str">
            <v>5.3.01</v>
          </cell>
          <cell r="I72">
            <v>50</v>
          </cell>
          <cell r="J72" t="str">
            <v>Servicios públicos y agua potable como base de la vida</v>
          </cell>
        </row>
        <row r="73">
          <cell r="H73" t="str">
            <v>5.3.02</v>
          </cell>
          <cell r="I73">
            <v>50</v>
          </cell>
          <cell r="J73" t="str">
            <v xml:space="preserve">Saneamiento básico: alcantarillado y manejo de residuos sólidos </v>
          </cell>
        </row>
        <row r="74">
          <cell r="D74" t="str">
            <v>5.4</v>
          </cell>
          <cell r="F74" t="str">
            <v>Vivienda: segura, digna y sostenible</v>
          </cell>
          <cell r="H74" t="str">
            <v>5.4.01</v>
          </cell>
          <cell r="I74">
            <v>100</v>
          </cell>
          <cell r="J74" t="str">
            <v>Vivienda segura, digna y sostenible</v>
          </cell>
        </row>
        <row r="75">
          <cell r="D75" t="str">
            <v>5.5</v>
          </cell>
          <cell r="F75" t="str">
            <v>Renovación urbana comuna San José una urgencia que atender para el desarrollo endógeno de la ciudad.</v>
          </cell>
          <cell r="H75" t="str">
            <v>5.5.01</v>
          </cell>
          <cell r="I75">
            <v>100</v>
          </cell>
          <cell r="J75" t="str">
            <v>Planeación estratégica del macroproyecto San José</v>
          </cell>
        </row>
        <row r="76">
          <cell r="D76" t="str">
            <v>5.6</v>
          </cell>
          <cell r="F76" t="str">
            <v>Asociatividad territorial como una estrategia en la que todos ganados</v>
          </cell>
          <cell r="H76" t="str">
            <v>5.6.01</v>
          </cell>
          <cell r="I76">
            <v>100</v>
          </cell>
          <cell r="J76" t="str">
            <v>Integración regional</v>
          </cell>
        </row>
      </sheetData>
      <sheetData sheetId="3"/>
      <sheetData sheetId="4"/>
      <sheetData sheetId="5"/>
      <sheetData sheetId="6"/>
      <sheetData sheetId="7"/>
      <sheetData sheetId="8"/>
      <sheetData sheetId="9"/>
      <sheetData sheetId="10"/>
      <sheetData sheetId="11">
        <row r="5">
          <cell r="E5" t="str">
            <v>&lt; 80% 
Deficiente
No. Metas</v>
          </cell>
        </row>
      </sheetData>
      <sheetData sheetId="12"/>
      <sheetData sheetId="13">
        <row r="4">
          <cell r="A4" t="str">
            <v>SECRETARÍA DE SALUD</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480"/>
  <sheetViews>
    <sheetView showGridLines="0" topLeftCell="C1" zoomScale="60" zoomScaleNormal="60" workbookViewId="0">
      <pane xSplit="10" ySplit="7" topLeftCell="AB164" activePane="bottomRight" state="frozen"/>
      <selection activeCell="A34" sqref="A34:F34"/>
      <selection pane="topRight" activeCell="A34" sqref="A34:F34"/>
      <selection pane="bottomLeft" activeCell="A34" sqref="A34:F34"/>
      <selection pane="bottomRight" activeCell="A34" sqref="A34:F34"/>
    </sheetView>
  </sheetViews>
  <sheetFormatPr baseColWidth="10" defaultColWidth="11.42578125" defaultRowHeight="15"/>
  <cols>
    <col min="1" max="1" width="15.42578125" style="1" hidden="1" customWidth="1"/>
    <col min="2" max="2" width="21.7109375" style="26" hidden="1" customWidth="1"/>
    <col min="3" max="3" width="7.5703125" style="1" customWidth="1"/>
    <col min="4" max="5" width="7.7109375" style="1" customWidth="1"/>
    <col min="6" max="6" width="8.140625" style="3" customWidth="1"/>
    <col min="7" max="7" width="7.7109375" style="3" customWidth="1"/>
    <col min="8" max="8" width="28.28515625" style="1" customWidth="1"/>
    <col min="9" max="9" width="12.5703125" style="1" customWidth="1"/>
    <col min="10" max="10" width="15.28515625" style="1" customWidth="1"/>
    <col min="11" max="11" width="11.28515625" style="1" customWidth="1"/>
    <col min="12" max="12" width="27" style="1" customWidth="1"/>
    <col min="13" max="13" width="20.5703125" style="1" customWidth="1"/>
    <col min="14" max="14" width="12.140625" style="1" customWidth="1"/>
    <col min="15" max="18" width="12.5703125" style="1" customWidth="1"/>
    <col min="19" max="19" width="19.5703125" style="1" customWidth="1"/>
    <col min="20" max="20" width="1.85546875" style="1" customWidth="1"/>
    <col min="21" max="26" width="11.85546875" style="1" customWidth="1"/>
    <col min="27" max="27" width="14" style="1" customWidth="1"/>
    <col min="28" max="28" width="2.5703125" style="1" customWidth="1"/>
    <col min="29" max="32" width="12.28515625" style="1" customWidth="1"/>
    <col min="33" max="33" width="11.7109375" style="1" customWidth="1"/>
    <col min="34" max="34" width="12" style="1" customWidth="1"/>
    <col min="35" max="35" width="11.28515625" style="1" customWidth="1"/>
    <col min="36" max="36" width="11.140625" style="1" customWidth="1"/>
    <col min="37" max="37" width="11" style="1" customWidth="1"/>
    <col min="38" max="38" width="11.140625" style="1" customWidth="1"/>
    <col min="39" max="39" width="10.85546875" style="1" customWidth="1"/>
    <col min="40" max="40" width="11.42578125" style="1" customWidth="1"/>
    <col min="41" max="41" width="14" style="1" customWidth="1"/>
    <col min="42" max="16384" width="11.42578125" style="1"/>
  </cols>
  <sheetData>
    <row r="1" spans="1:41" ht="18.75">
      <c r="C1" s="2"/>
      <c r="G1" s="4"/>
      <c r="H1" s="2" t="s">
        <v>0</v>
      </c>
      <c r="I1" s="5"/>
      <c r="J1" s="5"/>
      <c r="K1" s="5"/>
      <c r="L1" s="5"/>
      <c r="M1" s="5"/>
      <c r="N1" s="5"/>
      <c r="O1" s="5"/>
      <c r="P1" s="5"/>
      <c r="Q1" s="5"/>
      <c r="R1" s="5"/>
      <c r="U1" s="145" t="s">
        <v>0</v>
      </c>
      <c r="AC1" s="145" t="s">
        <v>0</v>
      </c>
      <c r="AD1" s="145"/>
      <c r="AE1" s="145"/>
      <c r="AF1" s="145"/>
      <c r="AG1" s="145"/>
    </row>
    <row r="2" spans="1:41" ht="18.75">
      <c r="C2" s="2"/>
      <c r="D2" s="27"/>
      <c r="E2" s="27"/>
      <c r="G2" s="4"/>
      <c r="H2" s="2" t="s">
        <v>2293</v>
      </c>
      <c r="I2" s="6"/>
      <c r="J2" s="6"/>
      <c r="K2" s="6"/>
      <c r="L2" s="6"/>
      <c r="M2" s="6"/>
      <c r="N2" s="6"/>
      <c r="O2" s="6"/>
      <c r="P2" s="2"/>
      <c r="Q2" s="2"/>
      <c r="R2" s="2"/>
      <c r="U2" s="145" t="s">
        <v>1</v>
      </c>
      <c r="AC2" s="145" t="s">
        <v>1</v>
      </c>
      <c r="AD2" s="145"/>
      <c r="AE2" s="145"/>
      <c r="AF2" s="145"/>
      <c r="AG2" s="145"/>
    </row>
    <row r="3" spans="1:41" ht="21">
      <c r="C3" s="146"/>
      <c r="D3" s="27"/>
      <c r="E3" s="27"/>
      <c r="G3" s="4"/>
      <c r="H3" s="7" t="s">
        <v>170</v>
      </c>
      <c r="I3" s="2"/>
      <c r="J3" s="2"/>
      <c r="K3" s="2"/>
      <c r="L3" s="2"/>
      <c r="M3" s="2"/>
      <c r="N3" s="2"/>
      <c r="O3" s="2"/>
      <c r="P3" s="2"/>
      <c r="Q3" s="2"/>
      <c r="R3" s="2"/>
      <c r="U3" s="7" t="s">
        <v>2294</v>
      </c>
      <c r="AC3" s="7" t="s">
        <v>2294</v>
      </c>
      <c r="AD3" s="7"/>
      <c r="AE3" s="7"/>
      <c r="AF3" s="7"/>
      <c r="AG3" s="7"/>
    </row>
    <row r="4" spans="1:41" ht="19.5" customHeight="1">
      <c r="U4" s="387" t="s">
        <v>2295</v>
      </c>
      <c r="V4" s="387"/>
      <c r="W4" s="387"/>
      <c r="X4" s="387"/>
      <c r="Y4" s="387"/>
      <c r="Z4" s="388"/>
      <c r="AA4" s="147"/>
      <c r="AC4" s="387" t="s">
        <v>2296</v>
      </c>
      <c r="AD4" s="387"/>
      <c r="AE4" s="387"/>
      <c r="AF4" s="387"/>
      <c r="AG4" s="387"/>
      <c r="AH4" s="387"/>
      <c r="AI4" s="387"/>
      <c r="AJ4" s="387"/>
      <c r="AK4" s="387"/>
      <c r="AL4" s="387"/>
      <c r="AM4" s="387"/>
      <c r="AN4" s="388"/>
    </row>
    <row r="5" spans="1:41" s="29" customFormat="1" ht="28.5" customHeight="1">
      <c r="A5" s="389" t="s">
        <v>171</v>
      </c>
      <c r="B5" s="379" t="s">
        <v>4</v>
      </c>
      <c r="C5" s="379" t="s">
        <v>5</v>
      </c>
      <c r="D5" s="379" t="s">
        <v>6</v>
      </c>
      <c r="E5" s="379" t="s">
        <v>172</v>
      </c>
      <c r="F5" s="379" t="s">
        <v>173</v>
      </c>
      <c r="G5" s="379" t="s">
        <v>174</v>
      </c>
      <c r="H5" s="379" t="s">
        <v>176</v>
      </c>
      <c r="I5" s="384" t="s">
        <v>177</v>
      </c>
      <c r="J5" s="379" t="s">
        <v>7</v>
      </c>
      <c r="K5" s="379" t="s">
        <v>178</v>
      </c>
      <c r="L5" s="379"/>
      <c r="M5" s="379"/>
      <c r="N5" s="379"/>
      <c r="O5" s="379"/>
      <c r="P5" s="379"/>
      <c r="Q5" s="379"/>
      <c r="R5" s="379"/>
      <c r="S5" s="379" t="s">
        <v>8</v>
      </c>
      <c r="T5" s="148"/>
      <c r="U5" s="380" t="s">
        <v>2297</v>
      </c>
      <c r="V5" s="380" t="s">
        <v>2298</v>
      </c>
      <c r="W5" s="380" t="s">
        <v>2299</v>
      </c>
      <c r="X5" s="380" t="s">
        <v>2300</v>
      </c>
      <c r="Y5" s="380" t="s">
        <v>2301</v>
      </c>
      <c r="Z5" s="380" t="s">
        <v>2302</v>
      </c>
      <c r="AA5" s="380" t="s">
        <v>2303</v>
      </c>
      <c r="AB5" s="149"/>
      <c r="AC5" s="382" t="s">
        <v>2304</v>
      </c>
      <c r="AD5" s="380" t="s">
        <v>2305</v>
      </c>
      <c r="AE5" s="380" t="s">
        <v>2306</v>
      </c>
      <c r="AF5" s="380" t="s">
        <v>2307</v>
      </c>
      <c r="AG5" s="380" t="s">
        <v>2308</v>
      </c>
      <c r="AH5" s="380" t="s">
        <v>2309</v>
      </c>
      <c r="AI5" s="380" t="s">
        <v>2310</v>
      </c>
      <c r="AJ5" s="380" t="s">
        <v>2311</v>
      </c>
      <c r="AK5" s="380" t="s">
        <v>2312</v>
      </c>
      <c r="AL5" s="380" t="s">
        <v>2313</v>
      </c>
      <c r="AM5" s="380" t="s">
        <v>2314</v>
      </c>
      <c r="AN5" s="380" t="s">
        <v>2315</v>
      </c>
      <c r="AO5" s="380" t="s">
        <v>2316</v>
      </c>
    </row>
    <row r="6" spans="1:41" s="29" customFormat="1" ht="30" customHeight="1">
      <c r="A6" s="389"/>
      <c r="B6" s="379"/>
      <c r="C6" s="379"/>
      <c r="D6" s="379"/>
      <c r="E6" s="379"/>
      <c r="F6" s="379"/>
      <c r="G6" s="379"/>
      <c r="H6" s="379"/>
      <c r="I6" s="384"/>
      <c r="J6" s="379"/>
      <c r="K6" s="379" t="s">
        <v>179</v>
      </c>
      <c r="L6" s="379" t="s">
        <v>10</v>
      </c>
      <c r="M6" s="385" t="s">
        <v>180</v>
      </c>
      <c r="N6" s="379" t="s">
        <v>182</v>
      </c>
      <c r="O6" s="379" t="s">
        <v>183</v>
      </c>
      <c r="P6" s="379"/>
      <c r="Q6" s="379"/>
      <c r="R6" s="379"/>
      <c r="S6" s="379"/>
      <c r="T6" s="148"/>
      <c r="U6" s="380"/>
      <c r="V6" s="380"/>
      <c r="W6" s="380"/>
      <c r="X6" s="380"/>
      <c r="Y6" s="380"/>
      <c r="Z6" s="380"/>
      <c r="AA6" s="380"/>
      <c r="AB6" s="149"/>
      <c r="AC6" s="382"/>
      <c r="AD6" s="380"/>
      <c r="AE6" s="380"/>
      <c r="AF6" s="380"/>
      <c r="AG6" s="380"/>
      <c r="AH6" s="380"/>
      <c r="AI6" s="380"/>
      <c r="AJ6" s="380"/>
      <c r="AK6" s="380"/>
      <c r="AL6" s="380"/>
      <c r="AM6" s="380"/>
      <c r="AN6" s="380"/>
      <c r="AO6" s="380"/>
    </row>
    <row r="7" spans="1:41" s="9" customFormat="1" ht="33" customHeight="1">
      <c r="A7" s="389"/>
      <c r="B7" s="379"/>
      <c r="C7" s="379"/>
      <c r="D7" s="379"/>
      <c r="E7" s="379"/>
      <c r="F7" s="379"/>
      <c r="G7" s="379"/>
      <c r="H7" s="379"/>
      <c r="I7" s="384"/>
      <c r="J7" s="379"/>
      <c r="K7" s="379"/>
      <c r="L7" s="379"/>
      <c r="M7" s="386"/>
      <c r="N7" s="379"/>
      <c r="O7" s="8">
        <v>2016</v>
      </c>
      <c r="P7" s="8">
        <v>2017</v>
      </c>
      <c r="Q7" s="8">
        <v>2018</v>
      </c>
      <c r="R7" s="8">
        <v>2019</v>
      </c>
      <c r="S7" s="379"/>
      <c r="T7" s="150"/>
      <c r="U7" s="381"/>
      <c r="V7" s="381"/>
      <c r="W7" s="381"/>
      <c r="X7" s="381"/>
      <c r="Y7" s="381"/>
      <c r="Z7" s="381"/>
      <c r="AA7" s="381"/>
      <c r="AB7" s="151"/>
      <c r="AC7" s="383"/>
      <c r="AD7" s="381"/>
      <c r="AE7" s="381"/>
      <c r="AF7" s="381"/>
      <c r="AG7" s="381"/>
      <c r="AH7" s="381"/>
      <c r="AI7" s="381"/>
      <c r="AJ7" s="381"/>
      <c r="AK7" s="381"/>
      <c r="AL7" s="381"/>
      <c r="AM7" s="381"/>
      <c r="AN7" s="381"/>
      <c r="AO7" s="381"/>
    </row>
    <row r="8" spans="1:41" s="12" customFormat="1" ht="14.25" customHeight="1">
      <c r="A8" s="30" t="s">
        <v>11</v>
      </c>
      <c r="B8" s="31"/>
      <c r="C8" s="30" t="s">
        <v>11</v>
      </c>
      <c r="D8" s="31"/>
      <c r="E8" s="31"/>
      <c r="F8" s="31"/>
      <c r="G8" s="31"/>
      <c r="H8" s="31"/>
      <c r="I8" s="10"/>
      <c r="J8" s="10"/>
      <c r="K8" s="10"/>
      <c r="L8" s="10"/>
      <c r="M8" s="10"/>
      <c r="N8" s="10"/>
      <c r="O8" s="10"/>
      <c r="P8" s="10"/>
      <c r="Q8" s="10"/>
      <c r="R8" s="10"/>
      <c r="S8" s="11"/>
      <c r="U8" s="152"/>
      <c r="V8" s="152"/>
      <c r="W8" s="152"/>
      <c r="X8" s="152"/>
      <c r="Y8" s="152"/>
      <c r="Z8" s="152"/>
      <c r="AA8" s="153"/>
      <c r="AB8" s="154"/>
      <c r="AC8" s="155"/>
      <c r="AD8" s="156"/>
      <c r="AE8" s="156"/>
      <c r="AF8" s="156"/>
      <c r="AG8" s="156"/>
      <c r="AH8" s="156"/>
      <c r="AI8" s="156"/>
      <c r="AJ8" s="156"/>
      <c r="AK8" s="156"/>
      <c r="AL8" s="156"/>
      <c r="AM8" s="156"/>
      <c r="AN8" s="156"/>
      <c r="AO8" s="153"/>
    </row>
    <row r="9" spans="1:41" s="9" customFormat="1" ht="61.5" customHeight="1">
      <c r="A9" s="368" t="str">
        <f>'[1]2_ESTRUCTURA_PDM'!H4</f>
        <v>1.1.01</v>
      </c>
      <c r="B9" s="333">
        <f>'[1]2_ESTRUCTURA_PDM'!I4</f>
        <v>30</v>
      </c>
      <c r="C9" s="373" t="str">
        <f>'[1]2_ESTRUCTURA_PDM'!J4</f>
        <v>Educación inicial. Consolidación de la educación en grado transición</v>
      </c>
      <c r="D9" s="371" t="e">
        <f>#REF!</f>
        <v>#REF!</v>
      </c>
      <c r="E9" s="349">
        <v>100</v>
      </c>
      <c r="F9" s="21" t="str">
        <f>'PROGRAMADO_METAS_PRODUCTO 2018'!F9</f>
        <v>001</v>
      </c>
      <c r="G9" s="32">
        <f>'PROGRAMADO_METAS_PRODUCTO 2018'!G9</f>
        <v>30</v>
      </c>
      <c r="H9" s="33" t="str">
        <f>'PROGRAMADO_METAS_PRODUCTO 2018'!I9</f>
        <v>100% de instituciones educativas oficiales con asistencia técnica</v>
      </c>
      <c r="I9" s="34">
        <f>'PROGRAMADO_METAS_PRODUCTO 2018'!J9</f>
        <v>100</v>
      </c>
      <c r="J9" s="34" t="str">
        <f>'PROGRAMADO_METAS_PRODUCTO 2018'!K9</f>
        <v>Incremento
(Flujo)</v>
      </c>
      <c r="K9" s="35" t="str">
        <f>'PROGRAMADO_METAS_PRODUCTO 2018'!L9</f>
        <v>EDU001</v>
      </c>
      <c r="L9" s="35" t="str">
        <f>'PROGRAMADO_METAS_PRODUCTO 2018'!N9</f>
        <v>Porcentaje de instituciones educativas oficiales con asistencia técnica</v>
      </c>
      <c r="M9" s="35" t="str">
        <f>'PROGRAMADO_METAS_PRODUCTO 2018'!O9</f>
        <v>Gestión de Cobertura Educativa</v>
      </c>
      <c r="N9" s="37">
        <f>'PROGRAMADO_METAS_PRODUCTO 2018'!Q9</f>
        <v>80</v>
      </c>
      <c r="O9" s="157">
        <f>'PROGRAMADO_METAS_PRODUCTO 2018'!R9</f>
        <v>85</v>
      </c>
      <c r="P9" s="157">
        <f>'PROGRAMADO_METAS_PRODUCTO 2018'!S9</f>
        <v>90</v>
      </c>
      <c r="Q9" s="157">
        <f>'PROGRAMADO_METAS_PRODUCTO 2018'!T9</f>
        <v>95</v>
      </c>
      <c r="R9" s="157">
        <f>'PROGRAMADO_METAS_PRODUCTO 2018'!U9</f>
        <v>100</v>
      </c>
      <c r="S9" s="35" t="str">
        <f>'PROGRAMADO_METAS_PRODUCTO 2018'!V9</f>
        <v>Secretaría de Educación</v>
      </c>
      <c r="T9" s="158"/>
      <c r="U9" s="14">
        <v>0</v>
      </c>
      <c r="V9" s="14">
        <v>0</v>
      </c>
      <c r="W9" s="14">
        <v>0</v>
      </c>
      <c r="X9" s="14">
        <v>0</v>
      </c>
      <c r="Y9" s="14">
        <v>68.235294117647058</v>
      </c>
      <c r="Z9" s="14">
        <v>68.235294117647058</v>
      </c>
      <c r="AA9" s="159">
        <v>68.235294117647058</v>
      </c>
      <c r="AB9" s="151"/>
      <c r="AC9" s="160">
        <v>0</v>
      </c>
      <c r="AD9" s="25">
        <v>0</v>
      </c>
      <c r="AE9" s="25">
        <v>4.4444444444444446</v>
      </c>
      <c r="AF9" s="25">
        <v>4.4444444444444446</v>
      </c>
      <c r="AG9" s="25">
        <v>4.4444444444444446</v>
      </c>
      <c r="AH9" s="25">
        <v>4.4444444444444446</v>
      </c>
      <c r="AI9" s="25">
        <v>11.111111111111111</v>
      </c>
      <c r="AJ9" s="25">
        <v>21.333333333333332</v>
      </c>
      <c r="AK9" s="25">
        <v>30</v>
      </c>
      <c r="AL9" s="25">
        <v>40.599999999999994</v>
      </c>
      <c r="AM9" s="25">
        <v>40.599999999999994</v>
      </c>
      <c r="AN9" s="25">
        <v>40.599999999999994</v>
      </c>
      <c r="AO9" s="159">
        <v>40.599999999999994</v>
      </c>
    </row>
    <row r="10" spans="1:41" s="9" customFormat="1" ht="63" customHeight="1">
      <c r="A10" s="352"/>
      <c r="B10" s="334"/>
      <c r="C10" s="373"/>
      <c r="D10" s="332"/>
      <c r="E10" s="349"/>
      <c r="F10" s="21" t="str">
        <f>'PROGRAMADO_METAS_PRODUCTO 2018'!F10</f>
        <v>002</v>
      </c>
      <c r="G10" s="32">
        <f>'PROGRAMADO_METAS_PRODUCTO 2018'!G10</f>
        <v>40</v>
      </c>
      <c r="H10" s="33" t="str">
        <f>'PROGRAMADO_METAS_PRODUCTO 2018'!I10</f>
        <v>50% de instituciones educativas dotadas con material didáctico para grado transición</v>
      </c>
      <c r="I10" s="34">
        <f>'PROGRAMADO_METAS_PRODUCTO 2018'!J10</f>
        <v>50</v>
      </c>
      <c r="J10" s="34" t="str">
        <f>'PROGRAMADO_METAS_PRODUCTO 2018'!K10</f>
        <v>Incremento
(Flujo)</v>
      </c>
      <c r="K10" s="35" t="str">
        <f>'PROGRAMADO_METAS_PRODUCTO 2018'!L10</f>
        <v>EDU002</v>
      </c>
      <c r="L10" s="35" t="str">
        <f>'PROGRAMADO_METAS_PRODUCTO 2018'!N10</f>
        <v>Porcentaje de Aulas dotadas con material didáctico para grado transición</v>
      </c>
      <c r="M10" s="35" t="str">
        <f>'PROGRAMADO_METAS_PRODUCTO 2018'!O10</f>
        <v>Gestión de Cobertura Educativa</v>
      </c>
      <c r="N10" s="40">
        <f>'PROGRAMADO_METAS_PRODUCTO 2018'!Q10</f>
        <v>9.6153846153846168</v>
      </c>
      <c r="O10" s="38">
        <f>'PROGRAMADO_METAS_PRODUCTO 2018'!R10</f>
        <v>17</v>
      </c>
      <c r="P10" s="38">
        <f>'PROGRAMADO_METAS_PRODUCTO 2018'!S10</f>
        <v>7</v>
      </c>
      <c r="Q10" s="41">
        <f>'PROGRAMADO_METAS_PRODUCTO 2018'!T10</f>
        <v>8</v>
      </c>
      <c r="R10" s="41">
        <f>'PROGRAMADO_METAS_PRODUCTO 2018'!U10</f>
        <v>8</v>
      </c>
      <c r="S10" s="35" t="str">
        <f>'PROGRAMADO_METAS_PRODUCTO 2018'!V10</f>
        <v>Secretaría de Educación</v>
      </c>
      <c r="T10" s="158"/>
      <c r="U10" s="14">
        <v>0</v>
      </c>
      <c r="V10" s="14">
        <v>0</v>
      </c>
      <c r="W10" s="14">
        <v>0</v>
      </c>
      <c r="X10" s="14">
        <v>0</v>
      </c>
      <c r="Y10" s="14">
        <v>130.09049773755655</v>
      </c>
      <c r="Z10" s="14">
        <v>130.09049773755655</v>
      </c>
      <c r="AA10" s="159">
        <v>100</v>
      </c>
      <c r="AB10" s="151"/>
      <c r="AC10" s="160">
        <v>0</v>
      </c>
      <c r="AD10" s="25">
        <v>0</v>
      </c>
      <c r="AE10" s="25">
        <v>0</v>
      </c>
      <c r="AF10" s="25">
        <v>0</v>
      </c>
      <c r="AG10" s="25">
        <v>0</v>
      </c>
      <c r="AH10" s="25">
        <v>0</v>
      </c>
      <c r="AI10" s="25">
        <v>0</v>
      </c>
      <c r="AJ10" s="25">
        <v>0</v>
      </c>
      <c r="AK10" s="25">
        <v>0</v>
      </c>
      <c r="AL10" s="25">
        <v>0</v>
      </c>
      <c r="AM10" s="25">
        <v>0</v>
      </c>
      <c r="AN10" s="25">
        <v>0</v>
      </c>
      <c r="AO10" s="159">
        <v>0</v>
      </c>
    </row>
    <row r="11" spans="1:41" s="9" customFormat="1" ht="64.5" customHeight="1">
      <c r="A11" s="352"/>
      <c r="B11" s="356"/>
      <c r="C11" s="373"/>
      <c r="D11" s="332"/>
      <c r="E11" s="349"/>
      <c r="F11" s="21" t="str">
        <f>'PROGRAMADO_METAS_PRODUCTO 2018'!F11</f>
        <v>003</v>
      </c>
      <c r="G11" s="32">
        <f>'PROGRAMADO_METAS_PRODUCTO 2018'!G11</f>
        <v>30</v>
      </c>
      <c r="H11" s="33" t="str">
        <f>'PROGRAMADO_METAS_PRODUCTO 2018'!I11</f>
        <v>100% de los docentes de transición cualificados en el fortalecimiento de atención integral de la primera infancia</v>
      </c>
      <c r="I11" s="34">
        <f>'PROGRAMADO_METAS_PRODUCTO 2018'!J11</f>
        <v>100</v>
      </c>
      <c r="J11" s="34" t="str">
        <f>'PROGRAMADO_METAS_PRODUCTO 2018'!K11</f>
        <v>Incremento
(Flujo)</v>
      </c>
      <c r="K11" s="42" t="str">
        <f>'PROGRAMADO_METAS_PRODUCTO 2018'!L11</f>
        <v>EDU003</v>
      </c>
      <c r="L11" s="42" t="str">
        <f>'PROGRAMADO_METAS_PRODUCTO 2018'!N11</f>
        <v>Porcentaje de docentes de transición cualificados en el fortalecimiento de atención integral a la primera infancia</v>
      </c>
      <c r="M11" s="42" t="str">
        <f>'PROGRAMADO_METAS_PRODUCTO 2018'!O11</f>
        <v>Gestión de Cobertura Educativa</v>
      </c>
      <c r="N11" s="37">
        <f>'PROGRAMADO_METAS_PRODUCTO 2018'!Q11</f>
        <v>80</v>
      </c>
      <c r="O11" s="157">
        <f>'PROGRAMADO_METAS_PRODUCTO 2018'!R11</f>
        <v>85</v>
      </c>
      <c r="P11" s="157">
        <f>'PROGRAMADO_METAS_PRODUCTO 2018'!S11</f>
        <v>90</v>
      </c>
      <c r="Q11" s="157">
        <f>'PROGRAMADO_METAS_PRODUCTO 2018'!T11</f>
        <v>95</v>
      </c>
      <c r="R11" s="157">
        <f>'PROGRAMADO_METAS_PRODUCTO 2018'!U11</f>
        <v>100</v>
      </c>
      <c r="S11" s="35" t="str">
        <f>'PROGRAMADO_METAS_PRODUCTO 2018'!V11</f>
        <v>Secretaría de Educación</v>
      </c>
      <c r="T11" s="158"/>
      <c r="U11" s="14">
        <v>0</v>
      </c>
      <c r="V11" s="14">
        <v>0</v>
      </c>
      <c r="W11" s="14">
        <v>0</v>
      </c>
      <c r="X11" s="14">
        <v>0</v>
      </c>
      <c r="Y11" s="14">
        <v>67.873303167420815</v>
      </c>
      <c r="Z11" s="14">
        <v>67.873303167420815</v>
      </c>
      <c r="AA11" s="159">
        <v>67.873303167420815</v>
      </c>
      <c r="AB11" s="151"/>
      <c r="AC11" s="160">
        <v>32.222222222222221</v>
      </c>
      <c r="AD11" s="25">
        <v>32.222222222222221</v>
      </c>
      <c r="AE11" s="25">
        <v>32.222222222222221</v>
      </c>
      <c r="AF11" s="25">
        <v>32.222222222222221</v>
      </c>
      <c r="AG11" s="25">
        <v>32</v>
      </c>
      <c r="AH11" s="25">
        <v>30</v>
      </c>
      <c r="AI11" s="25">
        <v>66.666666666666657</v>
      </c>
      <c r="AJ11" s="25">
        <v>66.444444444444443</v>
      </c>
      <c r="AK11" s="25">
        <v>66.666666666666657</v>
      </c>
      <c r="AL11" s="25">
        <v>66.666666666666657</v>
      </c>
      <c r="AM11" s="25">
        <v>66.666666666666657</v>
      </c>
      <c r="AN11" s="25">
        <v>66.666666666666657</v>
      </c>
      <c r="AO11" s="159">
        <v>66.666666666666657</v>
      </c>
    </row>
    <row r="12" spans="1:41" s="46" customFormat="1" ht="63.75" customHeight="1">
      <c r="A12" s="368" t="str">
        <f>'[1]2_ESTRUCTURA_PDM'!H5</f>
        <v>1.1.02</v>
      </c>
      <c r="B12" s="333">
        <f>'[1]2_ESTRUCTURA_PDM'!I5</f>
        <v>25</v>
      </c>
      <c r="C12" s="377" t="str">
        <f>'[1]2_ESTRUCTURA_PDM'!J5</f>
        <v>Fortalecimiento de programas de calidad en educación</v>
      </c>
      <c r="D12" s="371" t="s">
        <v>190</v>
      </c>
      <c r="E12" s="333">
        <v>30</v>
      </c>
      <c r="F12" s="21" t="str">
        <f>'PROGRAMADO_METAS_PRODUCTO 2018'!F12</f>
        <v>004</v>
      </c>
      <c r="G12" s="43">
        <f>'PROGRAMADO_METAS_PRODUCTO 2018'!G12</f>
        <v>35</v>
      </c>
      <c r="H12" s="33" t="str">
        <f>'PROGRAMADO_METAS_PRODUCTO 2018'!I12</f>
        <v>4 alianzas sostenidas y fortalecidas para implementar estrategias para la presentación de pruebas externas (FUNLUKER, UNAL, Comité de cafeteros, PTA)</v>
      </c>
      <c r="I12" s="33">
        <f>'PROGRAMADO_METAS_PRODUCTO 2018'!J12</f>
        <v>4</v>
      </c>
      <c r="J12" s="33" t="str">
        <f>'PROGRAMADO_METAS_PRODUCTO 2018'!K12</f>
        <v>Mantenimiento
(Stock)</v>
      </c>
      <c r="K12" s="35" t="str">
        <f>'PROGRAMADO_METAS_PRODUCTO 2018'!L12</f>
        <v>EDU004</v>
      </c>
      <c r="L12" s="35" t="str">
        <f>'PROGRAMADO_METAS_PRODUCTO 2018'!N12</f>
        <v>Alianzas sostenidas y fortalecidas  para implementar estrategias para la presentación de pruebas externas (FUNLUKER, UNAL, Comité de cafeteros, PTA)</v>
      </c>
      <c r="M12" s="33" t="str">
        <f>'PROGRAMADO_METAS_PRODUCTO 2018'!O12</f>
        <v>Gestión de Calidad del Servicio Educativo</v>
      </c>
      <c r="N12" s="44">
        <f>'PROGRAMADO_METAS_PRODUCTO 2018'!Q12</f>
        <v>4</v>
      </c>
      <c r="O12" s="45">
        <f>'PROGRAMADO_METAS_PRODUCTO 2018'!R12</f>
        <v>4</v>
      </c>
      <c r="P12" s="45">
        <f>'PROGRAMADO_METAS_PRODUCTO 2018'!S12</f>
        <v>4</v>
      </c>
      <c r="Q12" s="45">
        <f>'PROGRAMADO_METAS_PRODUCTO 2018'!T12</f>
        <v>4</v>
      </c>
      <c r="R12" s="45">
        <f>'PROGRAMADO_METAS_PRODUCTO 2018'!U12</f>
        <v>4</v>
      </c>
      <c r="S12" s="35" t="str">
        <f>'PROGRAMADO_METAS_PRODUCTO 2018'!V12</f>
        <v>Secretaría de Educación</v>
      </c>
      <c r="T12" s="158"/>
      <c r="U12" s="14">
        <v>100</v>
      </c>
      <c r="V12" s="14">
        <v>100</v>
      </c>
      <c r="W12" s="14">
        <v>100</v>
      </c>
      <c r="X12" s="14">
        <v>100</v>
      </c>
      <c r="Y12" s="14">
        <v>100</v>
      </c>
      <c r="Z12" s="14">
        <v>100</v>
      </c>
      <c r="AA12" s="159">
        <v>100</v>
      </c>
      <c r="AB12" s="161"/>
      <c r="AC12" s="160">
        <v>0</v>
      </c>
      <c r="AD12" s="25">
        <v>0</v>
      </c>
      <c r="AE12" s="25">
        <v>75</v>
      </c>
      <c r="AF12" s="25">
        <v>100</v>
      </c>
      <c r="AG12" s="25">
        <v>100</v>
      </c>
      <c r="AH12" s="25">
        <v>100</v>
      </c>
      <c r="AI12" s="25">
        <v>100</v>
      </c>
      <c r="AJ12" s="25">
        <v>100</v>
      </c>
      <c r="AK12" s="25">
        <v>100</v>
      </c>
      <c r="AL12" s="25">
        <v>100</v>
      </c>
      <c r="AM12" s="25">
        <v>100</v>
      </c>
      <c r="AN12" s="25">
        <v>100</v>
      </c>
      <c r="AO12" s="159">
        <v>100</v>
      </c>
    </row>
    <row r="13" spans="1:41" s="46" customFormat="1" ht="38.25">
      <c r="A13" s="352"/>
      <c r="B13" s="334"/>
      <c r="C13" s="378"/>
      <c r="D13" s="361"/>
      <c r="E13" s="356"/>
      <c r="F13" s="21" t="str">
        <f>'PROGRAMADO_METAS_PRODUCTO 2018'!F13</f>
        <v>005</v>
      </c>
      <c r="G13" s="43">
        <f>'PROGRAMADO_METAS_PRODUCTO 2018'!G13</f>
        <v>65</v>
      </c>
      <c r="H13" s="33" t="str">
        <f>'PROGRAMADO_METAS_PRODUCTO 2018'!I13</f>
        <v>30% de estudiantes en jornada única con respecto al total de la matricula (decreto 501)</v>
      </c>
      <c r="I13" s="33">
        <f>'PROGRAMADO_METAS_PRODUCTO 2018'!J13</f>
        <v>30</v>
      </c>
      <c r="J13" s="33" t="str">
        <f>'PROGRAMADO_METAS_PRODUCTO 2018'!K13</f>
        <v>Incremento
(Flujo)</v>
      </c>
      <c r="K13" s="35" t="str">
        <f>'PROGRAMADO_METAS_PRODUCTO 2018'!L13</f>
        <v>EDU005</v>
      </c>
      <c r="L13" s="35" t="str">
        <f>'PROGRAMADO_METAS_PRODUCTO 2018'!N13</f>
        <v>Porcentaje de estudiantes en jornada única</v>
      </c>
      <c r="M13" s="33" t="str">
        <f>'PROGRAMADO_METAS_PRODUCTO 2018'!O13</f>
        <v>Gestión de Calidad del Servicio Educativo</v>
      </c>
      <c r="N13" s="47">
        <f>'PROGRAMADO_METAS_PRODUCTO 2018'!Q13</f>
        <v>28</v>
      </c>
      <c r="O13" s="162">
        <f>'PROGRAMADO_METAS_PRODUCTO 2018'!R13</f>
        <v>28.5</v>
      </c>
      <c r="P13" s="162">
        <f>'PROGRAMADO_METAS_PRODUCTO 2018'!S13</f>
        <v>29</v>
      </c>
      <c r="Q13" s="163">
        <f>'PROGRAMADO_METAS_PRODUCTO 2018'!T13</f>
        <v>29.5</v>
      </c>
      <c r="R13" s="163">
        <f>'PROGRAMADO_METAS_PRODUCTO 2018'!U13</f>
        <v>30</v>
      </c>
      <c r="S13" s="35" t="str">
        <f>'PROGRAMADO_METAS_PRODUCTO 2018'!V13</f>
        <v>Secretaría de Educación</v>
      </c>
      <c r="T13" s="158"/>
      <c r="U13" s="14">
        <v>91.228070175438589</v>
      </c>
      <c r="V13" s="14">
        <v>99.017543859649109</v>
      </c>
      <c r="W13" s="14">
        <v>99.017543859649109</v>
      </c>
      <c r="X13" s="14">
        <v>99.017543859649109</v>
      </c>
      <c r="Y13" s="14">
        <v>99.017543859649109</v>
      </c>
      <c r="Z13" s="14">
        <v>99.017543859649109</v>
      </c>
      <c r="AA13" s="159">
        <v>99.017543859649109</v>
      </c>
      <c r="AB13" s="161"/>
      <c r="AC13" s="160">
        <v>110.34482758620689</v>
      </c>
      <c r="AD13" s="25">
        <v>112.58620689655172</v>
      </c>
      <c r="AE13" s="25">
        <v>107.24137931034483</v>
      </c>
      <c r="AF13" s="25">
        <v>108.87931034482759</v>
      </c>
      <c r="AG13" s="25">
        <v>110.89655172413795</v>
      </c>
      <c r="AH13" s="25">
        <v>112.24137931034484</v>
      </c>
      <c r="AI13" s="25">
        <v>113.20197044334977</v>
      </c>
      <c r="AJ13" s="25">
        <v>113.92241379310346</v>
      </c>
      <c r="AK13" s="25">
        <v>114.90421455938697</v>
      </c>
      <c r="AL13" s="25">
        <v>115.68965517241381</v>
      </c>
      <c r="AM13" s="25">
        <v>115.78996865203763</v>
      </c>
      <c r="AN13" s="25">
        <v>115.87356321839081</v>
      </c>
      <c r="AO13" s="159">
        <v>100</v>
      </c>
    </row>
    <row r="14" spans="1:41" s="46" customFormat="1" ht="63.75">
      <c r="A14" s="352"/>
      <c r="B14" s="334"/>
      <c r="C14" s="354"/>
      <c r="D14" s="21" t="e">
        <f>#REF!</f>
        <v>#REF!</v>
      </c>
      <c r="E14" s="22">
        <v>15</v>
      </c>
      <c r="F14" s="50" t="str">
        <f>'PROGRAMADO_METAS_PRODUCTO 2018'!F14</f>
        <v>006</v>
      </c>
      <c r="G14" s="32">
        <f>'PROGRAMADO_METAS_PRODUCTO 2018'!G14</f>
        <v>100</v>
      </c>
      <c r="H14" s="33" t="str">
        <f>'PROGRAMADO_METAS_PRODUCTO 2018'!I14</f>
        <v>Garantizar a 6.000 estudiantes de grado 10° y 11° de estratos socioeconómicos 1, 2 y 3 la preparación de pruebas saber 11 a través del  preicfes gratuito</v>
      </c>
      <c r="I14" s="51">
        <f>'PROGRAMADO_METAS_PRODUCTO 2018'!J14</f>
        <v>6000</v>
      </c>
      <c r="J14" s="33" t="str">
        <f>'PROGRAMADO_METAS_PRODUCTO 2018'!K14</f>
        <v>Incremento
(Flujo)</v>
      </c>
      <c r="K14" s="33" t="str">
        <f>'PROGRAMADO_METAS_PRODUCTO 2018'!L14</f>
        <v>EDU006</v>
      </c>
      <c r="L14" s="33" t="str">
        <f>'PROGRAMADO_METAS_PRODUCTO 2018'!N14</f>
        <v>Número de estudiantes de grado 10° y 11° de estratos socioeconómicos 1, 2 y 3 en preicfes gratuito</v>
      </c>
      <c r="M14" s="33" t="str">
        <f>'PROGRAMADO_METAS_PRODUCTO 2018'!O14</f>
        <v>Gestión de Calidad del Servicio Educativo</v>
      </c>
      <c r="N14" s="51">
        <f>'PROGRAMADO_METAS_PRODUCTO 2018'!Q14</f>
        <v>1100</v>
      </c>
      <c r="O14" s="52">
        <f>'PROGRAMADO_METAS_PRODUCTO 2018'!R14</f>
        <v>1100</v>
      </c>
      <c r="P14" s="52">
        <f>'PROGRAMADO_METAS_PRODUCTO 2018'!S14</f>
        <v>1633</v>
      </c>
      <c r="Q14" s="52">
        <f>'PROGRAMADO_METAS_PRODUCTO 2018'!T14</f>
        <v>1633</v>
      </c>
      <c r="R14" s="52">
        <f>'PROGRAMADO_METAS_PRODUCTO 2018'!U14</f>
        <v>1634</v>
      </c>
      <c r="S14" s="35" t="str">
        <f>'PROGRAMADO_METAS_PRODUCTO 2018'!V14</f>
        <v>Secretaría de Educación</v>
      </c>
      <c r="T14" s="158"/>
      <c r="U14" s="14">
        <v>172.72727272727272</v>
      </c>
      <c r="V14" s="14">
        <v>172.72727272727272</v>
      </c>
      <c r="W14" s="14">
        <v>172.72727272727272</v>
      </c>
      <c r="X14" s="14">
        <v>172.72727272727272</v>
      </c>
      <c r="Y14" s="14">
        <v>172.72727272727272</v>
      </c>
      <c r="Z14" s="14">
        <v>172.72727272727272</v>
      </c>
      <c r="AA14" s="159">
        <v>100</v>
      </c>
      <c r="AB14" s="161"/>
      <c r="AC14" s="160">
        <v>0</v>
      </c>
      <c r="AD14" s="25">
        <v>0</v>
      </c>
      <c r="AE14" s="25">
        <v>89.40600122473974</v>
      </c>
      <c r="AF14" s="25">
        <v>89.40600122473974</v>
      </c>
      <c r="AG14" s="25">
        <v>96.387017758726273</v>
      </c>
      <c r="AH14" s="25">
        <v>93.0802204531537</v>
      </c>
      <c r="AI14" s="25">
        <v>93.0802204531537</v>
      </c>
      <c r="AJ14" s="25">
        <v>103.61298224127373</v>
      </c>
      <c r="AK14" s="25">
        <v>103.61298224127373</v>
      </c>
      <c r="AL14" s="25">
        <v>103.61298224127373</v>
      </c>
      <c r="AM14" s="25">
        <v>103.61298224127373</v>
      </c>
      <c r="AN14" s="25">
        <v>103.61298224127373</v>
      </c>
      <c r="AO14" s="159">
        <v>100</v>
      </c>
    </row>
    <row r="15" spans="1:41" s="46" customFormat="1" ht="33.75" customHeight="1">
      <c r="A15" s="352"/>
      <c r="B15" s="334"/>
      <c r="C15" s="354"/>
      <c r="D15" s="371" t="e">
        <f>#REF!</f>
        <v>#REF!</v>
      </c>
      <c r="E15" s="333">
        <v>15</v>
      </c>
      <c r="F15" s="21" t="str">
        <f>'PROGRAMADO_METAS_PRODUCTO 2018'!F15</f>
        <v>007</v>
      </c>
      <c r="G15" s="22">
        <f>'PROGRAMADO_METAS_PRODUCTO 2018'!G15</f>
        <v>15</v>
      </c>
      <c r="H15" s="35" t="str">
        <f>'PROGRAMADO_METAS_PRODUCTO 2018'!I15</f>
        <v>53 IE implementan planes de lectura y escritura</v>
      </c>
      <c r="I15" s="35">
        <f>'PROGRAMADO_METAS_PRODUCTO 2018'!J15</f>
        <v>53</v>
      </c>
      <c r="J15" s="35" t="str">
        <f>'PROGRAMADO_METAS_PRODUCTO 2018'!K15</f>
        <v>Incremento
(Flujo)</v>
      </c>
      <c r="K15" s="35" t="str">
        <f>'PROGRAMADO_METAS_PRODUCTO 2018'!L15</f>
        <v>EDU007</v>
      </c>
      <c r="L15" s="35" t="str">
        <f>'PROGRAMADO_METAS_PRODUCTO 2018'!N15</f>
        <v>Número de IE oficiales con Planes de lectura y escritura</v>
      </c>
      <c r="M15" s="35" t="str">
        <f>'PROGRAMADO_METAS_PRODUCTO 2018'!O15</f>
        <v>Gestión de Calidad del Servicio Educativo</v>
      </c>
      <c r="N15" s="35">
        <f>'PROGRAMADO_METAS_PRODUCTO 2018'!Q15</f>
        <v>22</v>
      </c>
      <c r="O15" s="53">
        <f>'PROGRAMADO_METAS_PRODUCTO 2018'!R15</f>
        <v>3</v>
      </c>
      <c r="P15" s="53">
        <f>'PROGRAMADO_METAS_PRODUCTO 2018'!S15</f>
        <v>9</v>
      </c>
      <c r="Q15" s="53">
        <f>'PROGRAMADO_METAS_PRODUCTO 2018'!T15</f>
        <v>9</v>
      </c>
      <c r="R15" s="53">
        <f>'PROGRAMADO_METAS_PRODUCTO 2018'!U15</f>
        <v>10</v>
      </c>
      <c r="S15" s="35" t="str">
        <f>'PROGRAMADO_METAS_PRODUCTO 2018'!V15</f>
        <v>Secretaría de Educación</v>
      </c>
      <c r="T15" s="158"/>
      <c r="U15" s="14">
        <v>0</v>
      </c>
      <c r="V15" s="14">
        <v>0</v>
      </c>
      <c r="W15" s="14">
        <v>0</v>
      </c>
      <c r="X15" s="14">
        <v>0</v>
      </c>
      <c r="Y15" s="14">
        <v>0</v>
      </c>
      <c r="Z15" s="14">
        <v>0</v>
      </c>
      <c r="AA15" s="159">
        <v>0</v>
      </c>
      <c r="AB15" s="161"/>
      <c r="AC15" s="160">
        <v>0</v>
      </c>
      <c r="AD15" s="25">
        <v>0</v>
      </c>
      <c r="AE15" s="25">
        <v>0</v>
      </c>
      <c r="AF15" s="25">
        <v>0</v>
      </c>
      <c r="AG15" s="25">
        <v>122.22222222222223</v>
      </c>
      <c r="AH15" s="25">
        <v>122.22222222222223</v>
      </c>
      <c r="AI15" s="25">
        <v>122.22222222222223</v>
      </c>
      <c r="AJ15" s="25">
        <v>166.66666666666669</v>
      </c>
      <c r="AK15" s="25">
        <v>166.66666666666669</v>
      </c>
      <c r="AL15" s="25">
        <v>166.66666666666669</v>
      </c>
      <c r="AM15" s="25">
        <v>200</v>
      </c>
      <c r="AN15" s="25">
        <v>200</v>
      </c>
      <c r="AO15" s="159">
        <v>100</v>
      </c>
    </row>
    <row r="16" spans="1:41" s="46" customFormat="1" ht="76.5">
      <c r="A16" s="352"/>
      <c r="B16" s="334"/>
      <c r="C16" s="354"/>
      <c r="D16" s="332"/>
      <c r="E16" s="334"/>
      <c r="F16" s="21" t="str">
        <f>'PROGRAMADO_METAS_PRODUCTO 2018'!F16</f>
        <v>008</v>
      </c>
      <c r="G16" s="22">
        <f>'PROGRAMADO_METAS_PRODUCTO 2018'!G16</f>
        <v>40</v>
      </c>
      <c r="H16" s="35" t="str">
        <f>'PROGRAMADO_METAS_PRODUCTO 2018'!I16</f>
        <v>4 alianzas sostenidas y fortalecidas para implementar estrategias para la presentación de pruebas externas Fundación Luker, Comité de Cafeteros, UNAL,           PTA – MEN</v>
      </c>
      <c r="I16" s="35">
        <f>'PROGRAMADO_METAS_PRODUCTO 2018'!J16</f>
        <v>4</v>
      </c>
      <c r="J16" s="33" t="str">
        <f>'PROGRAMADO_METAS_PRODUCTO 2018'!K16</f>
        <v>Mantenimiento
(Stock)</v>
      </c>
      <c r="K16" s="35" t="str">
        <f>'PROGRAMADO_METAS_PRODUCTO 2018'!L16</f>
        <v>EDU008</v>
      </c>
      <c r="L16" s="35" t="str">
        <f>'PROGRAMADO_METAS_PRODUCTO 2018'!N16</f>
        <v>Número de alianzas sostenidas y fortalecidas para implementar  estrategias para la presentación de pruebas externas (FUNLUKER, UNAL, Comité de cafeteros, PTA)</v>
      </c>
      <c r="M16" s="33" t="str">
        <f>'PROGRAMADO_METAS_PRODUCTO 2018'!O16</f>
        <v>Gestión de Calidad del Servicio Educativo</v>
      </c>
      <c r="N16" s="44">
        <f>'PROGRAMADO_METAS_PRODUCTO 2018'!Q16</f>
        <v>4</v>
      </c>
      <c r="O16" s="45">
        <f>'PROGRAMADO_METAS_PRODUCTO 2018'!R16</f>
        <v>4</v>
      </c>
      <c r="P16" s="45">
        <f>'PROGRAMADO_METAS_PRODUCTO 2018'!S16</f>
        <v>4</v>
      </c>
      <c r="Q16" s="45">
        <f>'PROGRAMADO_METAS_PRODUCTO 2018'!T16</f>
        <v>4</v>
      </c>
      <c r="R16" s="45">
        <f>'PROGRAMADO_METAS_PRODUCTO 2018'!U16</f>
        <v>4</v>
      </c>
      <c r="S16" s="35" t="str">
        <f>'PROGRAMADO_METAS_PRODUCTO 2018'!V16</f>
        <v>Secretaría de Educación</v>
      </c>
      <c r="T16" s="158"/>
      <c r="U16" s="14">
        <v>100</v>
      </c>
      <c r="V16" s="14">
        <v>100</v>
      </c>
      <c r="W16" s="14">
        <v>100</v>
      </c>
      <c r="X16" s="14">
        <v>100</v>
      </c>
      <c r="Y16" s="14">
        <v>100</v>
      </c>
      <c r="Z16" s="14">
        <v>100</v>
      </c>
      <c r="AA16" s="159">
        <v>100</v>
      </c>
      <c r="AB16" s="161"/>
      <c r="AC16" s="160">
        <v>0</v>
      </c>
      <c r="AD16" s="25">
        <v>0</v>
      </c>
      <c r="AE16" s="25">
        <v>75</v>
      </c>
      <c r="AF16" s="25">
        <v>100</v>
      </c>
      <c r="AG16" s="25">
        <v>100</v>
      </c>
      <c r="AH16" s="25">
        <v>100</v>
      </c>
      <c r="AI16" s="25">
        <v>100</v>
      </c>
      <c r="AJ16" s="25">
        <v>100</v>
      </c>
      <c r="AK16" s="25">
        <v>100</v>
      </c>
      <c r="AL16" s="25">
        <v>100</v>
      </c>
      <c r="AM16" s="25">
        <v>100</v>
      </c>
      <c r="AN16" s="25">
        <v>100</v>
      </c>
      <c r="AO16" s="159">
        <v>100</v>
      </c>
    </row>
    <row r="17" spans="1:41" s="46" customFormat="1" ht="51" customHeight="1">
      <c r="A17" s="352"/>
      <c r="B17" s="334"/>
      <c r="C17" s="354"/>
      <c r="D17" s="332"/>
      <c r="E17" s="334"/>
      <c r="F17" s="21" t="str">
        <f>'PROGRAMADO_METAS_PRODUCTO 2018'!F17</f>
        <v>009</v>
      </c>
      <c r="G17" s="22">
        <f>'PROGRAMADO_METAS_PRODUCTO 2018'!G17</f>
        <v>30</v>
      </c>
      <c r="H17" s="35" t="str">
        <f>'PROGRAMADO_METAS_PRODUCTO 2018'!I17</f>
        <v>4 nuevas instituciones educativas adicionales implementan el modelo pedagógico escuela activa urbana</v>
      </c>
      <c r="I17" s="35">
        <f>'PROGRAMADO_METAS_PRODUCTO 2018'!J17</f>
        <v>4</v>
      </c>
      <c r="J17" s="35" t="str">
        <f>'PROGRAMADO_METAS_PRODUCTO 2018'!K17</f>
        <v>Incremento
(Flujo)</v>
      </c>
      <c r="K17" s="35" t="str">
        <f>'PROGRAMADO_METAS_PRODUCTO 2018'!L17</f>
        <v>EDU009</v>
      </c>
      <c r="L17" s="35" t="str">
        <f>'PROGRAMADO_METAS_PRODUCTO 2018'!N17</f>
        <v>Número de IE oficiales que implementan modelos de pedagogías activas</v>
      </c>
      <c r="M17" s="35" t="str">
        <f>'PROGRAMADO_METAS_PRODUCTO 2018'!O17</f>
        <v>Gestión de Calidad del Servicio Educativo</v>
      </c>
      <c r="N17" s="35">
        <f>'PROGRAMADO_METAS_PRODUCTO 2018'!Q17</f>
        <v>17</v>
      </c>
      <c r="O17" s="53">
        <f>'PROGRAMADO_METAS_PRODUCTO 2018'!R17</f>
        <v>1</v>
      </c>
      <c r="P17" s="53">
        <f>'PROGRAMADO_METAS_PRODUCTO 2018'!S17</f>
        <v>1</v>
      </c>
      <c r="Q17" s="53">
        <f>'PROGRAMADO_METAS_PRODUCTO 2018'!T17</f>
        <v>1</v>
      </c>
      <c r="R17" s="53">
        <f>'PROGRAMADO_METAS_PRODUCTO 2018'!U17</f>
        <v>1</v>
      </c>
      <c r="S17" s="35" t="str">
        <f>'PROGRAMADO_METAS_PRODUCTO 2018'!V17</f>
        <v>Secretaría de Educación</v>
      </c>
      <c r="T17" s="158"/>
      <c r="U17" s="14">
        <v>300</v>
      </c>
      <c r="V17" s="14">
        <v>300</v>
      </c>
      <c r="W17" s="14">
        <v>300</v>
      </c>
      <c r="X17" s="14">
        <v>300</v>
      </c>
      <c r="Y17" s="14">
        <v>300</v>
      </c>
      <c r="Z17" s="14">
        <v>300</v>
      </c>
      <c r="AA17" s="159">
        <v>100</v>
      </c>
      <c r="AB17" s="161"/>
      <c r="AC17" s="160">
        <v>100</v>
      </c>
      <c r="AD17" s="25">
        <v>100</v>
      </c>
      <c r="AE17" s="25">
        <v>100</v>
      </c>
      <c r="AF17" s="25">
        <v>100</v>
      </c>
      <c r="AG17" s="25">
        <v>100</v>
      </c>
      <c r="AH17" s="25">
        <v>100</v>
      </c>
      <c r="AI17" s="25">
        <v>100</v>
      </c>
      <c r="AJ17" s="25">
        <v>100</v>
      </c>
      <c r="AK17" s="25">
        <v>100</v>
      </c>
      <c r="AL17" s="25">
        <v>200</v>
      </c>
      <c r="AM17" s="25">
        <v>200</v>
      </c>
      <c r="AN17" s="25">
        <v>200</v>
      </c>
      <c r="AO17" s="159">
        <v>100</v>
      </c>
    </row>
    <row r="18" spans="1:41" s="46" customFormat="1" ht="38.25">
      <c r="A18" s="352"/>
      <c r="B18" s="334"/>
      <c r="C18" s="354"/>
      <c r="D18" s="361"/>
      <c r="E18" s="356"/>
      <c r="F18" s="21" t="str">
        <f>'PROGRAMADO_METAS_PRODUCTO 2018'!F18</f>
        <v>010</v>
      </c>
      <c r="G18" s="22">
        <f>'PROGRAMADO_METAS_PRODUCTO 2018'!G18</f>
        <v>15</v>
      </c>
      <c r="H18" s="35" t="str">
        <f>'PROGRAMADO_METAS_PRODUCTO 2018'!I18</f>
        <v>Incrementar en 3 puntos el promedio municipal de resultado de pruebas saber 11 en inglés</v>
      </c>
      <c r="I18" s="35">
        <f>'PROGRAMADO_METAS_PRODUCTO 2018'!J18</f>
        <v>56.7</v>
      </c>
      <c r="J18" s="33" t="str">
        <f>'PROGRAMADO_METAS_PRODUCTO 2018'!K18</f>
        <v>Incremento
(Flujo)</v>
      </c>
      <c r="K18" s="35" t="str">
        <f>'PROGRAMADO_METAS_PRODUCTO 2018'!L18</f>
        <v>EDU010</v>
      </c>
      <c r="L18" s="35" t="str">
        <f>'PROGRAMADO_METAS_PRODUCTO 2018'!N18</f>
        <v>Resultado en pruebas saber 11 inglés Manizales</v>
      </c>
      <c r="M18" s="35" t="str">
        <f>'PROGRAMADO_METAS_PRODUCTO 2018'!O18</f>
        <v>Gestión de Calidad del Servicio Educativo</v>
      </c>
      <c r="N18" s="35">
        <f>'PROGRAMADO_METAS_PRODUCTO 2018'!Q18</f>
        <v>53.7</v>
      </c>
      <c r="O18" s="164">
        <f>'PROGRAMADO_METAS_PRODUCTO 2018'!R18</f>
        <v>54.45</v>
      </c>
      <c r="P18" s="164">
        <f>'PROGRAMADO_METAS_PRODUCTO 2018'!S18</f>
        <v>55.2</v>
      </c>
      <c r="Q18" s="164">
        <f>'PROGRAMADO_METAS_PRODUCTO 2018'!T18</f>
        <v>55.95</v>
      </c>
      <c r="R18" s="164">
        <f>'PROGRAMADO_METAS_PRODUCTO 2018'!U18</f>
        <v>56.7</v>
      </c>
      <c r="S18" s="35" t="str">
        <f>'PROGRAMADO_METAS_PRODUCTO 2018'!V18</f>
        <v>Secretaría de Educación</v>
      </c>
      <c r="T18" s="158"/>
      <c r="U18" s="165" t="s">
        <v>82</v>
      </c>
      <c r="V18" s="165" t="s">
        <v>82</v>
      </c>
      <c r="W18" s="165" t="s">
        <v>82</v>
      </c>
      <c r="X18" s="165" t="s">
        <v>82</v>
      </c>
      <c r="Y18" s="165" t="s">
        <v>82</v>
      </c>
      <c r="Z18" s="14">
        <v>102.84664830119374</v>
      </c>
      <c r="AA18" s="159">
        <v>100</v>
      </c>
      <c r="AB18" s="161"/>
      <c r="AC18" s="166" t="s">
        <v>82</v>
      </c>
      <c r="AD18" s="167" t="s">
        <v>82</v>
      </c>
      <c r="AE18" s="167" t="s">
        <v>82</v>
      </c>
      <c r="AF18" s="167" t="s">
        <v>82</v>
      </c>
      <c r="AG18" s="167" t="s">
        <v>82</v>
      </c>
      <c r="AH18" s="167" t="s">
        <v>82</v>
      </c>
      <c r="AI18" s="167" t="s">
        <v>82</v>
      </c>
      <c r="AJ18" s="167" t="s">
        <v>82</v>
      </c>
      <c r="AK18" s="167" t="s">
        <v>82</v>
      </c>
      <c r="AL18" s="167" t="s">
        <v>82</v>
      </c>
      <c r="AM18" s="25">
        <v>97.826086956521735</v>
      </c>
      <c r="AN18" s="25">
        <v>97.826086956521735</v>
      </c>
      <c r="AO18" s="159">
        <v>97.826086956521735</v>
      </c>
    </row>
    <row r="19" spans="1:41" s="56" customFormat="1" ht="51">
      <c r="A19" s="352"/>
      <c r="B19" s="334"/>
      <c r="C19" s="354"/>
      <c r="D19" s="371" t="e">
        <f>#REF!</f>
        <v>#REF!</v>
      </c>
      <c r="E19" s="333">
        <v>10</v>
      </c>
      <c r="F19" s="21" t="str">
        <f>'PROGRAMADO_METAS_PRODUCTO 2018'!F19</f>
        <v>011</v>
      </c>
      <c r="G19" s="22">
        <f>'PROGRAMADO_METAS_PRODUCTO 2018'!G19</f>
        <v>10</v>
      </c>
      <c r="H19" s="33" t="str">
        <f>'PROGRAMADO_METAS_PRODUCTO 2018'!I19</f>
        <v>21% instituciones cualificadas en el programa todos aprender que corresponden a 11 instituciones más</v>
      </c>
      <c r="I19" s="33">
        <f>'PROGRAMADO_METAS_PRODUCTO 2018'!J19</f>
        <v>21</v>
      </c>
      <c r="J19" s="33" t="str">
        <f>'PROGRAMADO_METAS_PRODUCTO 2018'!K19</f>
        <v>Incremento
(Flujo)</v>
      </c>
      <c r="K19" s="33" t="str">
        <f>'PROGRAMADO_METAS_PRODUCTO 2018'!L19</f>
        <v>EDU011</v>
      </c>
      <c r="L19" s="33" t="str">
        <f>'PROGRAMADO_METAS_PRODUCTO 2018'!N19</f>
        <v>Porcentaje de instituciones cualificadas en programa todos aprender</v>
      </c>
      <c r="M19" s="33" t="str">
        <f>'PROGRAMADO_METAS_PRODUCTO 2018'!O19</f>
        <v>Gestión de Calidad del Servicio Educativo</v>
      </c>
      <c r="N19" s="55">
        <f>'PROGRAMADO_METAS_PRODUCTO 2018'!Q19</f>
        <v>41.509433962264154</v>
      </c>
      <c r="O19" s="53">
        <f>'PROGRAMADO_METAS_PRODUCTO 2018'!R19</f>
        <v>5.25</v>
      </c>
      <c r="P19" s="53">
        <f>'PROGRAMADO_METAS_PRODUCTO 2018'!S19</f>
        <v>5.25</v>
      </c>
      <c r="Q19" s="53">
        <f>'PROGRAMADO_METAS_PRODUCTO 2018'!T19</f>
        <v>5.25</v>
      </c>
      <c r="R19" s="53">
        <f>'PROGRAMADO_METAS_PRODUCTO 2018'!U19</f>
        <v>5.25</v>
      </c>
      <c r="S19" s="35" t="str">
        <f>'PROGRAMADO_METAS_PRODUCTO 2018'!V19</f>
        <v>Secretaría de Educación</v>
      </c>
      <c r="T19" s="158"/>
      <c r="U19" s="14">
        <v>215.23809523809527</v>
      </c>
      <c r="V19" s="14">
        <v>215.23809523809527</v>
      </c>
      <c r="W19" s="14">
        <v>215.23809523809527</v>
      </c>
      <c r="X19" s="14">
        <v>215.23809523809527</v>
      </c>
      <c r="Y19" s="14">
        <v>215.23809523809527</v>
      </c>
      <c r="Z19" s="14">
        <v>215.23809523809527</v>
      </c>
      <c r="AA19" s="159">
        <v>100</v>
      </c>
      <c r="AB19" s="168"/>
      <c r="AC19" s="160">
        <v>0</v>
      </c>
      <c r="AD19" s="25">
        <v>0</v>
      </c>
      <c r="AE19" s="25">
        <v>0</v>
      </c>
      <c r="AF19" s="25">
        <v>0</v>
      </c>
      <c r="AG19" s="25">
        <v>0</v>
      </c>
      <c r="AH19" s="25">
        <v>0</v>
      </c>
      <c r="AI19" s="25">
        <v>0</v>
      </c>
      <c r="AJ19" s="25">
        <v>0</v>
      </c>
      <c r="AK19" s="25">
        <v>0</v>
      </c>
      <c r="AL19" s="25">
        <v>0</v>
      </c>
      <c r="AM19" s="25">
        <v>0</v>
      </c>
      <c r="AN19" s="25">
        <v>0</v>
      </c>
      <c r="AO19" s="159">
        <v>0</v>
      </c>
    </row>
    <row r="20" spans="1:41" s="56" customFormat="1" ht="38.25">
      <c r="A20" s="352"/>
      <c r="B20" s="334"/>
      <c r="C20" s="354"/>
      <c r="D20" s="332"/>
      <c r="E20" s="334"/>
      <c r="F20" s="21" t="str">
        <f>'PROGRAMADO_METAS_PRODUCTO 2018'!F20</f>
        <v>012</v>
      </c>
      <c r="G20" s="22">
        <f>'PROGRAMADO_METAS_PRODUCTO 2018'!G20</f>
        <v>10</v>
      </c>
      <c r="H20" s="33" t="str">
        <f>'PROGRAMADO_METAS_PRODUCTO 2018'!I20</f>
        <v>76% instituciones cualificadas en TIC que corresponden a 40 instituciones</v>
      </c>
      <c r="I20" s="47">
        <f>'PROGRAMADO_METAS_PRODUCTO 2018'!J20</f>
        <v>76</v>
      </c>
      <c r="J20" s="33" t="str">
        <f>'PROGRAMADO_METAS_PRODUCTO 2018'!K20</f>
        <v>Incremento
(Acumulado)</v>
      </c>
      <c r="K20" s="33" t="str">
        <f>'PROGRAMADO_METAS_PRODUCTO 2018'!L20</f>
        <v>EDU012</v>
      </c>
      <c r="L20" s="33" t="str">
        <f>'PROGRAMADO_METAS_PRODUCTO 2018'!N20</f>
        <v>Porcentaje de instituciones cualificadas en TIC</v>
      </c>
      <c r="M20" s="33" t="str">
        <f>'PROGRAMADO_METAS_PRODUCTO 2018'!O20</f>
        <v>Gestión de Calidad del Servicio Educativo</v>
      </c>
      <c r="N20" s="55">
        <f>'PROGRAMADO_METAS_PRODUCTO 2018'!Q20</f>
        <v>24.528301886792452</v>
      </c>
      <c r="O20" s="53">
        <f>'PROGRAMADO_METAS_PRODUCTO 2018'!R20</f>
        <v>18.899999999999999</v>
      </c>
      <c r="P20" s="53">
        <f>'PROGRAMADO_METAS_PRODUCTO 2018'!S20</f>
        <v>18.899999999999999</v>
      </c>
      <c r="Q20" s="53">
        <f>'PROGRAMADO_METAS_PRODUCTO 2018'!T20</f>
        <v>18.899999999999999</v>
      </c>
      <c r="R20" s="53">
        <f>'PROGRAMADO_METAS_PRODUCTO 2018'!U20</f>
        <v>18.899999999999999</v>
      </c>
      <c r="S20" s="35" t="str">
        <f>'PROGRAMADO_METAS_PRODUCTO 2018'!V20</f>
        <v>Secretaría de Educación</v>
      </c>
      <c r="T20" s="158"/>
      <c r="U20" s="14">
        <v>0</v>
      </c>
      <c r="V20" s="14">
        <v>0</v>
      </c>
      <c r="W20" s="14">
        <v>0</v>
      </c>
      <c r="X20" s="14">
        <v>0</v>
      </c>
      <c r="Y20" s="14">
        <v>222.22222222222223</v>
      </c>
      <c r="Z20" s="14">
        <v>299.4708994708995</v>
      </c>
      <c r="AA20" s="159">
        <v>100</v>
      </c>
      <c r="AB20" s="168"/>
      <c r="AC20" s="160">
        <v>153.43915343915344</v>
      </c>
      <c r="AD20" s="25">
        <v>153.43915343915344</v>
      </c>
      <c r="AE20" s="25">
        <v>153.43915343915344</v>
      </c>
      <c r="AF20" s="25">
        <v>153.43915343915344</v>
      </c>
      <c r="AG20" s="25">
        <v>153.43915343915344</v>
      </c>
      <c r="AH20" s="25">
        <v>153.43915343915344</v>
      </c>
      <c r="AI20" s="25">
        <v>193.12169312169314</v>
      </c>
      <c r="AJ20" s="25">
        <v>193.12169312169314</v>
      </c>
      <c r="AK20" s="25">
        <v>193.12169312169314</v>
      </c>
      <c r="AL20" s="25">
        <v>193.12169312169314</v>
      </c>
      <c r="AM20" s="25">
        <v>193.12169312169314</v>
      </c>
      <c r="AN20" s="25">
        <v>193.12169312169314</v>
      </c>
      <c r="AO20" s="159">
        <v>100</v>
      </c>
    </row>
    <row r="21" spans="1:41" s="56" customFormat="1" ht="51">
      <c r="A21" s="352"/>
      <c r="B21" s="334"/>
      <c r="C21" s="354"/>
      <c r="D21" s="332"/>
      <c r="E21" s="334"/>
      <c r="F21" s="21" t="str">
        <f>'PROGRAMADO_METAS_PRODUCTO 2018'!F21</f>
        <v>013</v>
      </c>
      <c r="G21" s="22">
        <f>'PROGRAMADO_METAS_PRODUCTO 2018'!G21</f>
        <v>20</v>
      </c>
      <c r="H21" s="33" t="str">
        <f>'PROGRAMADO_METAS_PRODUCTO 2018'!I21</f>
        <v>8% de instituciones cualificadas en escuela activa urbana que corresponden a 3 instituciones más</v>
      </c>
      <c r="I21" s="55">
        <f>'PROGRAMADO_METAS_PRODUCTO 2018'!J21</f>
        <v>51.3</v>
      </c>
      <c r="J21" s="33" t="str">
        <f>'PROGRAMADO_METAS_PRODUCTO 2018'!K21</f>
        <v>Incremento
(Acumulado)</v>
      </c>
      <c r="K21" s="33" t="str">
        <f>'PROGRAMADO_METAS_PRODUCTO 2018'!L21</f>
        <v>EDU013</v>
      </c>
      <c r="L21" s="33" t="str">
        <f>'PROGRAMADO_METAS_PRODUCTO 2018'!N21</f>
        <v>Porcentaje de instituciones cualificadas en escuela activa urbana</v>
      </c>
      <c r="M21" s="33" t="str">
        <f>'PROGRAMADO_METAS_PRODUCTO 2018'!O21</f>
        <v>Gestión de Calidad del Servicio Educativo</v>
      </c>
      <c r="N21" s="55">
        <f>'PROGRAMADO_METAS_PRODUCTO 2018'!Q21</f>
        <v>43.589743589743591</v>
      </c>
      <c r="O21" s="49">
        <f>'PROGRAMADO_METAS_PRODUCTO 2018'!R21</f>
        <v>2</v>
      </c>
      <c r="P21" s="49">
        <f>'PROGRAMADO_METAS_PRODUCTO 2018'!S21</f>
        <v>2</v>
      </c>
      <c r="Q21" s="49">
        <f>'PROGRAMADO_METAS_PRODUCTO 2018'!T21</f>
        <v>2</v>
      </c>
      <c r="R21" s="49">
        <f>'PROGRAMADO_METAS_PRODUCTO 2018'!U21</f>
        <v>2</v>
      </c>
      <c r="S21" s="35" t="str">
        <f>'PROGRAMADO_METAS_PRODUCTO 2018'!V21</f>
        <v>Secretaría de Educación</v>
      </c>
      <c r="T21" s="158"/>
      <c r="U21" s="14">
        <v>385</v>
      </c>
      <c r="V21" s="14">
        <v>385</v>
      </c>
      <c r="W21" s="14">
        <v>385</v>
      </c>
      <c r="X21" s="14">
        <v>385</v>
      </c>
      <c r="Y21" s="14">
        <v>385</v>
      </c>
      <c r="Z21" s="14">
        <v>385</v>
      </c>
      <c r="AA21" s="159">
        <v>100</v>
      </c>
      <c r="AB21" s="168"/>
      <c r="AC21" s="160">
        <v>192.5</v>
      </c>
      <c r="AD21" s="25">
        <v>257.5</v>
      </c>
      <c r="AE21" s="25">
        <v>257.5</v>
      </c>
      <c r="AF21" s="25">
        <v>257.5</v>
      </c>
      <c r="AG21" s="25">
        <v>257.5</v>
      </c>
      <c r="AH21" s="25">
        <v>257.5</v>
      </c>
      <c r="AI21" s="25">
        <v>257.5</v>
      </c>
      <c r="AJ21" s="25">
        <v>257.5</v>
      </c>
      <c r="AK21" s="25">
        <v>257.5</v>
      </c>
      <c r="AL21" s="25">
        <v>320</v>
      </c>
      <c r="AM21" s="25">
        <v>320</v>
      </c>
      <c r="AN21" s="25">
        <v>320</v>
      </c>
      <c r="AO21" s="159">
        <v>100</v>
      </c>
    </row>
    <row r="22" spans="1:41" s="56" customFormat="1" ht="38.25">
      <c r="A22" s="352"/>
      <c r="B22" s="334"/>
      <c r="C22" s="354"/>
      <c r="D22" s="332"/>
      <c r="E22" s="334"/>
      <c r="F22" s="21" t="str">
        <f>'PROGRAMADO_METAS_PRODUCTO 2018'!F22</f>
        <v>014</v>
      </c>
      <c r="G22" s="22">
        <f>'PROGRAMADO_METAS_PRODUCTO 2018'!G22</f>
        <v>10</v>
      </c>
      <c r="H22" s="33" t="str">
        <f>'PROGRAMADO_METAS_PRODUCTO 2018'!I22</f>
        <v>28% de instituciones cualificadas en escuela nueva que corresponde a 15 (Sostener)</v>
      </c>
      <c r="I22" s="33">
        <f>'PROGRAMADO_METAS_PRODUCTO 2018'!J22</f>
        <v>28</v>
      </c>
      <c r="J22" s="33" t="str">
        <f>'PROGRAMADO_METAS_PRODUCTO 2018'!K22</f>
        <v>Mantenimiento
(Stock)</v>
      </c>
      <c r="K22" s="33" t="str">
        <f>'PROGRAMADO_METAS_PRODUCTO 2018'!L22</f>
        <v>EDU014</v>
      </c>
      <c r="L22" s="33" t="str">
        <f>'PROGRAMADO_METAS_PRODUCTO 2018'!N22</f>
        <v>Porcentaje de instituciones oficiales rurales,  cualificadas en escuela nueva</v>
      </c>
      <c r="M22" s="33" t="str">
        <f>'PROGRAMADO_METAS_PRODUCTO 2018'!O22</f>
        <v>Gestión de Calidad del Servicio Educativo</v>
      </c>
      <c r="N22" s="40">
        <f>'PROGRAMADO_METAS_PRODUCTO 2018'!Q22</f>
        <v>28</v>
      </c>
      <c r="O22" s="53">
        <f>'PROGRAMADO_METAS_PRODUCTO 2018'!R22</f>
        <v>28</v>
      </c>
      <c r="P22" s="53">
        <f>'PROGRAMADO_METAS_PRODUCTO 2018'!S22</f>
        <v>28</v>
      </c>
      <c r="Q22" s="53">
        <f>'PROGRAMADO_METAS_PRODUCTO 2018'!T22</f>
        <v>28</v>
      </c>
      <c r="R22" s="53">
        <f>'PROGRAMADO_METAS_PRODUCTO 2018'!U22</f>
        <v>28</v>
      </c>
      <c r="S22" s="35" t="str">
        <f>'PROGRAMADO_METAS_PRODUCTO 2018'!V22</f>
        <v>Secretaría de Educación</v>
      </c>
      <c r="T22" s="158"/>
      <c r="U22" s="14">
        <v>100</v>
      </c>
      <c r="V22" s="14">
        <v>100</v>
      </c>
      <c r="W22" s="14">
        <v>100</v>
      </c>
      <c r="X22" s="14">
        <v>100</v>
      </c>
      <c r="Y22" s="14">
        <v>100</v>
      </c>
      <c r="Z22" s="14">
        <v>100</v>
      </c>
      <c r="AA22" s="159">
        <v>100</v>
      </c>
      <c r="AB22" s="168"/>
      <c r="AC22" s="160">
        <v>100</v>
      </c>
      <c r="AD22" s="25">
        <v>100</v>
      </c>
      <c r="AE22" s="25">
        <v>100</v>
      </c>
      <c r="AF22" s="25">
        <v>100</v>
      </c>
      <c r="AG22" s="25">
        <v>102.85714285714288</v>
      </c>
      <c r="AH22" s="25">
        <v>102.85714285714288</v>
      </c>
      <c r="AI22" s="25">
        <v>102.85714285714288</v>
      </c>
      <c r="AJ22" s="25">
        <v>102.85714285714288</v>
      </c>
      <c r="AK22" s="25">
        <v>102.85714285714288</v>
      </c>
      <c r="AL22" s="25">
        <v>102.85714285714288</v>
      </c>
      <c r="AM22" s="25">
        <v>102.85714285714288</v>
      </c>
      <c r="AN22" s="25">
        <v>102.85714285714288</v>
      </c>
      <c r="AO22" s="159">
        <v>100</v>
      </c>
    </row>
    <row r="23" spans="1:41" s="56" customFormat="1" ht="38.25">
      <c r="A23" s="352"/>
      <c r="B23" s="334"/>
      <c r="C23" s="354"/>
      <c r="D23" s="332"/>
      <c r="E23" s="334"/>
      <c r="F23" s="21" t="str">
        <f>'PROGRAMADO_METAS_PRODUCTO 2018'!F23</f>
        <v>015</v>
      </c>
      <c r="G23" s="22">
        <f>'PROGRAMADO_METAS_PRODUCTO 2018'!G23</f>
        <v>20</v>
      </c>
      <c r="H23" s="33" t="str">
        <f>'PROGRAMADO_METAS_PRODUCTO 2018'!I23</f>
        <v>36 instituciones cualificadas en inclusión, que corresponde al 67,9%</v>
      </c>
      <c r="I23" s="33">
        <f>'PROGRAMADO_METAS_PRODUCTO 2018'!J23</f>
        <v>67.900000000000006</v>
      </c>
      <c r="J23" s="33" t="str">
        <f>'PROGRAMADO_METAS_PRODUCTO 2018'!K23</f>
        <v>Incremento
(Flujo)</v>
      </c>
      <c r="K23" s="35" t="str">
        <f>'PROGRAMADO_METAS_PRODUCTO 2018'!L23</f>
        <v>EDU015</v>
      </c>
      <c r="L23" s="35" t="str">
        <f>'PROGRAMADO_METAS_PRODUCTO 2018'!N23</f>
        <v>Porcentaje de instituciones cualificadas en inclusión</v>
      </c>
      <c r="M23" s="35" t="str">
        <f>'PROGRAMADO_METAS_PRODUCTO 2018'!O23</f>
        <v>Gestión de Calidad del Servicio Educativo</v>
      </c>
      <c r="N23" s="55">
        <f>'PROGRAMADO_METAS_PRODUCTO 2018'!Q23</f>
        <v>54.716981132075468</v>
      </c>
      <c r="O23" s="49">
        <f>'PROGRAMADO_METAS_PRODUCTO 2018'!R23</f>
        <v>3.8</v>
      </c>
      <c r="P23" s="49">
        <f>'PROGRAMADO_METAS_PRODUCTO 2018'!S23</f>
        <v>3.8</v>
      </c>
      <c r="Q23" s="49">
        <f>'PROGRAMADO_METAS_PRODUCTO 2018'!T23</f>
        <v>3.8</v>
      </c>
      <c r="R23" s="49">
        <f>'PROGRAMADO_METAS_PRODUCTO 2018'!U23</f>
        <v>1.9</v>
      </c>
      <c r="S23" s="35" t="str">
        <f>'PROGRAMADO_METAS_PRODUCTO 2018'!V23</f>
        <v>Secretaría de Educación</v>
      </c>
      <c r="T23" s="158"/>
      <c r="U23" s="14">
        <v>100</v>
      </c>
      <c r="V23" s="14">
        <v>100</v>
      </c>
      <c r="W23" s="14">
        <v>100</v>
      </c>
      <c r="X23" s="14">
        <v>100</v>
      </c>
      <c r="Y23" s="14">
        <v>100</v>
      </c>
      <c r="Z23" s="14">
        <v>100</v>
      </c>
      <c r="AA23" s="159">
        <v>100</v>
      </c>
      <c r="AB23" s="168"/>
      <c r="AC23" s="160">
        <v>0</v>
      </c>
      <c r="AD23" s="25">
        <v>0</v>
      </c>
      <c r="AE23" s="25">
        <v>0</v>
      </c>
      <c r="AF23" s="25">
        <v>0</v>
      </c>
      <c r="AG23" s="25">
        <v>50</v>
      </c>
      <c r="AH23" s="25">
        <v>50</v>
      </c>
      <c r="AI23" s="25">
        <v>50</v>
      </c>
      <c r="AJ23" s="25">
        <v>50</v>
      </c>
      <c r="AK23" s="25">
        <v>50</v>
      </c>
      <c r="AL23" s="25">
        <v>100</v>
      </c>
      <c r="AM23" s="25">
        <v>100</v>
      </c>
      <c r="AN23" s="25">
        <v>152.63157894736844</v>
      </c>
      <c r="AO23" s="159">
        <v>100</v>
      </c>
    </row>
    <row r="24" spans="1:41" s="56" customFormat="1" ht="38.25">
      <c r="A24" s="352"/>
      <c r="B24" s="334"/>
      <c r="C24" s="354"/>
      <c r="D24" s="332"/>
      <c r="E24" s="334"/>
      <c r="F24" s="21" t="str">
        <f>'PROGRAMADO_METAS_PRODUCTO 2018'!F24</f>
        <v>016</v>
      </c>
      <c r="G24" s="22">
        <f>'PROGRAMADO_METAS_PRODUCTO 2018'!G24</f>
        <v>10</v>
      </c>
      <c r="H24" s="33" t="str">
        <f>'PROGRAMADO_METAS_PRODUCTO 2018'!I24</f>
        <v>57% instituciones cualificadas en lengua extranjera que corresponde a 30 (sostener)</v>
      </c>
      <c r="I24" s="33">
        <f>'PROGRAMADO_METAS_PRODUCTO 2018'!J24</f>
        <v>57</v>
      </c>
      <c r="J24" s="33" t="str">
        <f>'PROGRAMADO_METAS_PRODUCTO 2018'!K24</f>
        <v>Mantenimiento
(Stock)</v>
      </c>
      <c r="K24" s="33" t="str">
        <f>'PROGRAMADO_METAS_PRODUCTO 2018'!L24</f>
        <v>EDU016</v>
      </c>
      <c r="L24" s="33" t="str">
        <f>'PROGRAMADO_METAS_PRODUCTO 2018'!N24</f>
        <v>Porcentaje de instituciones cualificadas en lengua extranjera</v>
      </c>
      <c r="M24" s="33" t="str">
        <f>'PROGRAMADO_METAS_PRODUCTO 2018'!O24</f>
        <v>Gestión de Calidad del Servicio Educativo</v>
      </c>
      <c r="N24" s="35">
        <f>'PROGRAMADO_METAS_PRODUCTO 2018'!Q24</f>
        <v>57</v>
      </c>
      <c r="O24" s="53">
        <f>'PROGRAMADO_METAS_PRODUCTO 2018'!R24</f>
        <v>57</v>
      </c>
      <c r="P24" s="53">
        <f>'PROGRAMADO_METAS_PRODUCTO 2018'!S24</f>
        <v>57</v>
      </c>
      <c r="Q24" s="53">
        <f>'PROGRAMADO_METAS_PRODUCTO 2018'!T24</f>
        <v>57</v>
      </c>
      <c r="R24" s="53">
        <f>'PROGRAMADO_METAS_PRODUCTO 2018'!U24</f>
        <v>57</v>
      </c>
      <c r="S24" s="35" t="str">
        <f>'PROGRAMADO_METAS_PRODUCTO 2018'!V24</f>
        <v>Secretaría de Educación</v>
      </c>
      <c r="T24" s="158"/>
      <c r="U24" s="14">
        <v>119.16583912611718</v>
      </c>
      <c r="V24" s="14">
        <v>119.29824561403508</v>
      </c>
      <c r="W24" s="14">
        <v>119.29824561403508</v>
      </c>
      <c r="X24" s="14">
        <v>119.29824561403508</v>
      </c>
      <c r="Y24" s="14">
        <v>119.29824561403508</v>
      </c>
      <c r="Z24" s="14">
        <v>119.29824561403508</v>
      </c>
      <c r="AA24" s="159">
        <v>100</v>
      </c>
      <c r="AB24" s="168"/>
      <c r="AC24" s="160">
        <v>0</v>
      </c>
      <c r="AD24" s="25">
        <v>108.77192982456141</v>
      </c>
      <c r="AE24" s="25">
        <v>108.77192982456141</v>
      </c>
      <c r="AF24" s="25">
        <v>108.77192982456141</v>
      </c>
      <c r="AG24" s="25">
        <v>111.40350877192982</v>
      </c>
      <c r="AH24" s="25">
        <v>111.40350877192982</v>
      </c>
      <c r="AI24" s="25">
        <v>128.07017543859649</v>
      </c>
      <c r="AJ24" s="25">
        <v>135.08771929824562</v>
      </c>
      <c r="AK24" s="25">
        <v>135.08771929824562</v>
      </c>
      <c r="AL24" s="25">
        <v>135.08771929824562</v>
      </c>
      <c r="AM24" s="25">
        <v>135.08771929824562</v>
      </c>
      <c r="AN24" s="25">
        <v>135.08771929824562</v>
      </c>
      <c r="AO24" s="159">
        <v>100</v>
      </c>
    </row>
    <row r="25" spans="1:41" s="56" customFormat="1" ht="51">
      <c r="A25" s="352"/>
      <c r="B25" s="334"/>
      <c r="C25" s="354"/>
      <c r="D25" s="332"/>
      <c r="E25" s="334"/>
      <c r="F25" s="21" t="str">
        <f>'PROGRAMADO_METAS_PRODUCTO 2018'!F25</f>
        <v>017</v>
      </c>
      <c r="G25" s="22">
        <f>'PROGRAMADO_METAS_PRODUCTO 2018'!G25</f>
        <v>10</v>
      </c>
      <c r="H25" s="33" t="str">
        <f>'PROGRAMADO_METAS_PRODUCTO 2018'!I25</f>
        <v>45% instituciones cualificadas en escuelas familiares durante el cuatrienio (que corresponden a 24 instituciones)</v>
      </c>
      <c r="I25" s="33">
        <f>'PROGRAMADO_METAS_PRODUCTO 2018'!J25</f>
        <v>45</v>
      </c>
      <c r="J25" s="33" t="str">
        <f>'PROGRAMADO_METAS_PRODUCTO 2018'!K25</f>
        <v>Incremento
(Flujo)</v>
      </c>
      <c r="K25" s="35" t="str">
        <f>'PROGRAMADO_METAS_PRODUCTO 2018'!L25</f>
        <v>EDU017</v>
      </c>
      <c r="L25" s="35" t="str">
        <f>'PROGRAMADO_METAS_PRODUCTO 2018'!N25</f>
        <v>Porcentaje de nuevas instituciones cualificadas en escuela familiar</v>
      </c>
      <c r="M25" s="35" t="str">
        <f>'PROGRAMADO_METAS_PRODUCTO 2018'!O25</f>
        <v>Gestión de Calidad del Servicio Educativo</v>
      </c>
      <c r="N25" s="55">
        <f>'PROGRAMADO_METAS_PRODUCTO 2018'!Q25</f>
        <v>11.320754716981133</v>
      </c>
      <c r="O25" s="49">
        <f>'PROGRAMADO_METAS_PRODUCTO 2018'!R25</f>
        <v>16.899999999999999</v>
      </c>
      <c r="P25" s="49">
        <f>'PROGRAMADO_METAS_PRODUCTO 2018'!S25</f>
        <v>5.6</v>
      </c>
      <c r="Q25" s="49">
        <f>'PROGRAMADO_METAS_PRODUCTO 2018'!T25</f>
        <v>5.6</v>
      </c>
      <c r="R25" s="49">
        <f>'PROGRAMADO_METAS_PRODUCTO 2018'!U25</f>
        <v>5.6</v>
      </c>
      <c r="S25" s="35" t="str">
        <f>'PROGRAMADO_METAS_PRODUCTO 2018'!V25</f>
        <v>Secretaría de Educación</v>
      </c>
      <c r="T25" s="158"/>
      <c r="U25" s="14">
        <v>0</v>
      </c>
      <c r="V25" s="14">
        <v>0</v>
      </c>
      <c r="W25" s="14">
        <v>0</v>
      </c>
      <c r="X25" s="14">
        <v>0</v>
      </c>
      <c r="Y25" s="14">
        <v>0</v>
      </c>
      <c r="Z25" s="14">
        <v>0</v>
      </c>
      <c r="AA25" s="159">
        <v>0</v>
      </c>
      <c r="AB25" s="168"/>
      <c r="AC25" s="160">
        <v>0</v>
      </c>
      <c r="AD25" s="25">
        <v>0</v>
      </c>
      <c r="AE25" s="25">
        <v>0</v>
      </c>
      <c r="AF25" s="25">
        <v>0</v>
      </c>
      <c r="AG25" s="25">
        <v>137.50000000000003</v>
      </c>
      <c r="AH25" s="25">
        <v>137.50000000000003</v>
      </c>
      <c r="AI25" s="25">
        <v>137.50000000000003</v>
      </c>
      <c r="AJ25" s="25">
        <v>137.50000000000003</v>
      </c>
      <c r="AK25" s="25">
        <v>137.50000000000003</v>
      </c>
      <c r="AL25" s="25">
        <v>308.92857142857144</v>
      </c>
      <c r="AM25" s="25">
        <v>308.92857142857144</v>
      </c>
      <c r="AN25" s="25">
        <v>308.92857142857144</v>
      </c>
      <c r="AO25" s="159">
        <v>100</v>
      </c>
    </row>
    <row r="26" spans="1:41" s="56" customFormat="1" ht="63.75">
      <c r="A26" s="352"/>
      <c r="B26" s="334"/>
      <c r="C26" s="354"/>
      <c r="D26" s="361"/>
      <c r="E26" s="356"/>
      <c r="F26" s="21" t="str">
        <f>'PROGRAMADO_METAS_PRODUCTO 2018'!F26</f>
        <v>018</v>
      </c>
      <c r="G26" s="22">
        <f>'PROGRAMADO_METAS_PRODUCTO 2018'!G26</f>
        <v>10</v>
      </c>
      <c r="H26" s="33" t="str">
        <f>'PROGRAMADO_METAS_PRODUCTO 2018'!I26</f>
        <v>80% de los docentes y directivos del sector oficial participando en actividades de formación en derechos humanos y libertad religiosa</v>
      </c>
      <c r="I26" s="51">
        <f>'PROGRAMADO_METAS_PRODUCTO 2018'!J26</f>
        <v>80</v>
      </c>
      <c r="J26" s="33" t="str">
        <f>'PROGRAMADO_METAS_PRODUCTO 2018'!K26</f>
        <v>Incremento
(Flujo)</v>
      </c>
      <c r="K26" s="35" t="str">
        <f>'PROGRAMADO_METAS_PRODUCTO 2018'!L26</f>
        <v>EDU018</v>
      </c>
      <c r="L26" s="35" t="str">
        <f>'PROGRAMADO_METAS_PRODUCTO 2018'!N26</f>
        <v>Porcentaje de docentes y directivos del sector oficial participando en actividades de formación en derechos humanos y libertad religiosa</v>
      </c>
      <c r="M26" s="35" t="str">
        <f>'PROGRAMADO_METAS_PRODUCTO 2018'!O26</f>
        <v>Gestión de Calidad del Servicio Educativo</v>
      </c>
      <c r="N26" s="35">
        <f>'PROGRAMADO_METAS_PRODUCTO 2018'!Q26</f>
        <v>53</v>
      </c>
      <c r="O26" s="53">
        <f>'PROGRAMADO_METAS_PRODUCTO 2018'!R26</f>
        <v>20</v>
      </c>
      <c r="P26" s="53">
        <f>'PROGRAMADO_METAS_PRODUCTO 2018'!S26</f>
        <v>20</v>
      </c>
      <c r="Q26" s="53">
        <f>'PROGRAMADO_METAS_PRODUCTO 2018'!T26</f>
        <v>20</v>
      </c>
      <c r="R26" s="53">
        <f>'PROGRAMADO_METAS_PRODUCTO 2018'!U26</f>
        <v>20</v>
      </c>
      <c r="S26" s="35" t="str">
        <f>'PROGRAMADO_METAS_PRODUCTO 2018'!V26</f>
        <v>Secretaría de Educación</v>
      </c>
      <c r="T26" s="158"/>
      <c r="U26" s="14">
        <v>0</v>
      </c>
      <c r="V26" s="14">
        <v>0</v>
      </c>
      <c r="W26" s="14">
        <v>0</v>
      </c>
      <c r="X26" s="14">
        <v>22.000000000000004</v>
      </c>
      <c r="Y26" s="14">
        <v>22.000000000000004</v>
      </c>
      <c r="Z26" s="14">
        <v>22.000000000000004</v>
      </c>
      <c r="AA26" s="159">
        <v>22.000000000000004</v>
      </c>
      <c r="AB26" s="168"/>
      <c r="AC26" s="160">
        <v>0</v>
      </c>
      <c r="AD26" s="25">
        <v>0</v>
      </c>
      <c r="AE26" s="25">
        <v>0</v>
      </c>
      <c r="AF26" s="25">
        <v>0</v>
      </c>
      <c r="AG26" s="25">
        <v>10.500000000000002</v>
      </c>
      <c r="AH26" s="25">
        <v>10.500000000000002</v>
      </c>
      <c r="AI26" s="25">
        <v>10.500000000000002</v>
      </c>
      <c r="AJ26" s="25">
        <v>10.500000000000002</v>
      </c>
      <c r="AK26" s="25">
        <v>10.500000000000002</v>
      </c>
      <c r="AL26" s="25">
        <v>10.500000000000002</v>
      </c>
      <c r="AM26" s="25">
        <v>51</v>
      </c>
      <c r="AN26" s="25">
        <v>80.5</v>
      </c>
      <c r="AO26" s="159">
        <v>80.5</v>
      </c>
    </row>
    <row r="27" spans="1:41" s="56" customFormat="1" ht="38.25">
      <c r="A27" s="352"/>
      <c r="B27" s="334"/>
      <c r="C27" s="354"/>
      <c r="D27" s="371" t="e">
        <f>#REF!</f>
        <v>#REF!</v>
      </c>
      <c r="E27" s="333">
        <v>20</v>
      </c>
      <c r="F27" s="21" t="str">
        <f>'PROGRAMADO_METAS_PRODUCTO 2018'!F27</f>
        <v>019</v>
      </c>
      <c r="G27" s="22">
        <f>'PROGRAMADO_METAS_PRODUCTO 2018'!G27</f>
        <v>70</v>
      </c>
      <c r="H27" s="35" t="str">
        <f>'PROGRAMADO_METAS_PRODUCTO 2018'!I27</f>
        <v>4 alianzas que se sostienen y fortalecen para disminuir repitencia</v>
      </c>
      <c r="I27" s="35">
        <f>'PROGRAMADO_METAS_PRODUCTO 2018'!J27</f>
        <v>4</v>
      </c>
      <c r="J27" s="35" t="str">
        <f>'PROGRAMADO_METAS_PRODUCTO 2018'!K27</f>
        <v>Mantenimiento
(Stock)</v>
      </c>
      <c r="K27" s="35" t="str">
        <f>'PROGRAMADO_METAS_PRODUCTO 2018'!L27</f>
        <v>EDU019</v>
      </c>
      <c r="L27" s="35" t="str">
        <f>'PROGRAMADO_METAS_PRODUCTO 2018'!N27</f>
        <v>Alianzas sostenidas y fortalecidas para disminuir repitencia</v>
      </c>
      <c r="M27" s="35" t="str">
        <f>'PROGRAMADO_METAS_PRODUCTO 2018'!O27</f>
        <v>Gestión de Calidad del Servicio Educativo</v>
      </c>
      <c r="N27" s="35">
        <f>'PROGRAMADO_METAS_PRODUCTO 2018'!Q27</f>
        <v>4</v>
      </c>
      <c r="O27" s="53">
        <f>'PROGRAMADO_METAS_PRODUCTO 2018'!R27</f>
        <v>4</v>
      </c>
      <c r="P27" s="53">
        <f>'PROGRAMADO_METAS_PRODUCTO 2018'!S27</f>
        <v>4</v>
      </c>
      <c r="Q27" s="53">
        <f>'PROGRAMADO_METAS_PRODUCTO 2018'!T27</f>
        <v>4</v>
      </c>
      <c r="R27" s="53">
        <f>'PROGRAMADO_METAS_PRODUCTO 2018'!U27</f>
        <v>4</v>
      </c>
      <c r="S27" s="35" t="str">
        <f>'PROGRAMADO_METAS_PRODUCTO 2018'!V27</f>
        <v>Secretaría de Educación</v>
      </c>
      <c r="T27" s="158"/>
      <c r="U27" s="14">
        <v>100</v>
      </c>
      <c r="V27" s="14">
        <v>100</v>
      </c>
      <c r="W27" s="14">
        <v>100</v>
      </c>
      <c r="X27" s="14">
        <v>100</v>
      </c>
      <c r="Y27" s="14">
        <v>100</v>
      </c>
      <c r="Z27" s="14">
        <v>100</v>
      </c>
      <c r="AA27" s="159">
        <v>100</v>
      </c>
      <c r="AB27" s="168"/>
      <c r="AC27" s="160">
        <v>0</v>
      </c>
      <c r="AD27" s="25">
        <v>0</v>
      </c>
      <c r="AE27" s="25">
        <v>0</v>
      </c>
      <c r="AF27" s="25">
        <v>0</v>
      </c>
      <c r="AG27" s="25">
        <v>100</v>
      </c>
      <c r="AH27" s="25">
        <v>100</v>
      </c>
      <c r="AI27" s="25">
        <v>100</v>
      </c>
      <c r="AJ27" s="25">
        <v>100</v>
      </c>
      <c r="AK27" s="25">
        <v>100</v>
      </c>
      <c r="AL27" s="25">
        <v>100</v>
      </c>
      <c r="AM27" s="25">
        <v>100</v>
      </c>
      <c r="AN27" s="25">
        <v>100</v>
      </c>
      <c r="AO27" s="159">
        <v>100</v>
      </c>
    </row>
    <row r="28" spans="1:41" s="56" customFormat="1" ht="51">
      <c r="A28" s="352"/>
      <c r="B28" s="334"/>
      <c r="C28" s="354"/>
      <c r="D28" s="361"/>
      <c r="E28" s="356"/>
      <c r="F28" s="21" t="str">
        <f>'PROGRAMADO_METAS_PRODUCTO 2018'!F28</f>
        <v>020</v>
      </c>
      <c r="G28" s="22">
        <f>'PROGRAMADO_METAS_PRODUCTO 2018'!G28</f>
        <v>30</v>
      </c>
      <c r="H28" s="35" t="str">
        <f>'PROGRAMADO_METAS_PRODUCTO 2018'!I28</f>
        <v>1 acuerdo de unificación de criterios para el sistema institucional de evaluación y promoción</v>
      </c>
      <c r="I28" s="57">
        <f>'PROGRAMADO_METAS_PRODUCTO 2018'!J28</f>
        <v>1</v>
      </c>
      <c r="J28" s="35" t="str">
        <f>'PROGRAMADO_METAS_PRODUCTO 2018'!K28</f>
        <v>Mantenimiento
(Stock)</v>
      </c>
      <c r="K28" s="35" t="str">
        <f>'PROGRAMADO_METAS_PRODUCTO 2018'!L28</f>
        <v>EDU020</v>
      </c>
      <c r="L28" s="35" t="str">
        <f>'PROGRAMADO_METAS_PRODUCTO 2018'!N28</f>
        <v>Acuerdo de unificación de criterios para el sistema institucional de evaluación y promoción</v>
      </c>
      <c r="M28" s="35" t="str">
        <f>'PROGRAMADO_METAS_PRODUCTO 2018'!O28</f>
        <v>Gestión de Calidad del Servicio Educativo</v>
      </c>
      <c r="N28" s="35">
        <f>'PROGRAMADO_METAS_PRODUCTO 2018'!Q28</f>
        <v>0</v>
      </c>
      <c r="O28" s="53">
        <f>'PROGRAMADO_METAS_PRODUCTO 2018'!R28</f>
        <v>1</v>
      </c>
      <c r="P28" s="53">
        <f>'PROGRAMADO_METAS_PRODUCTO 2018'!S28</f>
        <v>1</v>
      </c>
      <c r="Q28" s="53">
        <f>'PROGRAMADO_METAS_PRODUCTO 2018'!T28</f>
        <v>1</v>
      </c>
      <c r="R28" s="53">
        <f>'PROGRAMADO_METAS_PRODUCTO 2018'!U28</f>
        <v>1</v>
      </c>
      <c r="S28" s="35" t="str">
        <f>'PROGRAMADO_METAS_PRODUCTO 2018'!V28</f>
        <v>Secretaría de Educación</v>
      </c>
      <c r="T28" s="158"/>
      <c r="U28" s="14">
        <v>0</v>
      </c>
      <c r="V28" s="14">
        <v>0</v>
      </c>
      <c r="W28" s="14">
        <v>0</v>
      </c>
      <c r="X28" s="14">
        <v>0</v>
      </c>
      <c r="Y28" s="14">
        <v>0</v>
      </c>
      <c r="Z28" s="14">
        <v>0</v>
      </c>
      <c r="AA28" s="159">
        <v>0</v>
      </c>
      <c r="AB28" s="168"/>
      <c r="AC28" s="160">
        <v>0</v>
      </c>
      <c r="AD28" s="25">
        <v>100</v>
      </c>
      <c r="AE28" s="25">
        <v>100</v>
      </c>
      <c r="AF28" s="25">
        <v>100</v>
      </c>
      <c r="AG28" s="25">
        <v>100</v>
      </c>
      <c r="AH28" s="25">
        <v>100</v>
      </c>
      <c r="AI28" s="25">
        <v>100</v>
      </c>
      <c r="AJ28" s="25">
        <v>100</v>
      </c>
      <c r="AK28" s="25">
        <v>100</v>
      </c>
      <c r="AL28" s="25">
        <v>100</v>
      </c>
      <c r="AM28" s="25">
        <v>100</v>
      </c>
      <c r="AN28" s="25">
        <v>100</v>
      </c>
      <c r="AO28" s="159">
        <v>100</v>
      </c>
    </row>
    <row r="29" spans="1:41" s="56" customFormat="1" ht="63.75">
      <c r="A29" s="352"/>
      <c r="B29" s="356"/>
      <c r="C29" s="358"/>
      <c r="D29" s="21" t="e">
        <f>#REF!</f>
        <v>#REF!</v>
      </c>
      <c r="E29" s="22">
        <v>10</v>
      </c>
      <c r="F29" s="21" t="str">
        <f>'PROGRAMADO_METAS_PRODUCTO 2018'!F29</f>
        <v>021</v>
      </c>
      <c r="G29" s="32">
        <f>'PROGRAMADO_METAS_PRODUCTO 2018'!G29</f>
        <v>100</v>
      </c>
      <c r="H29" s="33" t="str">
        <f>'PROGRAMADO_METAS_PRODUCTO 2018'!I29</f>
        <v>100% de instituciones con el instrumento de medición del índice de inclusión que evidencien buenas practicas de atención a población diversa</v>
      </c>
      <c r="I29" s="33">
        <f>'PROGRAMADO_METAS_PRODUCTO 2018'!J29</f>
        <v>100</v>
      </c>
      <c r="J29" s="33" t="str">
        <f>'PROGRAMADO_METAS_PRODUCTO 2018'!K29</f>
        <v>Incremento
(Flujo)</v>
      </c>
      <c r="K29" s="35" t="str">
        <f>'PROGRAMADO_METAS_PRODUCTO 2018'!L29</f>
        <v>EDU021</v>
      </c>
      <c r="L29" s="35" t="str">
        <f>'PROGRAMADO_METAS_PRODUCTO 2018'!N29</f>
        <v>Porcentaje de instituciones oficiales que implementan estrategias para aumentar el índice de inclusión</v>
      </c>
      <c r="M29" s="35" t="str">
        <f>'PROGRAMADO_METAS_PRODUCTO 2018'!O29</f>
        <v>Gestión de Calidad del Servicio Educativo</v>
      </c>
      <c r="N29" s="55">
        <f>'PROGRAMADO_METAS_PRODUCTO 2018'!Q29</f>
        <v>54.716981132075468</v>
      </c>
      <c r="O29" s="49">
        <f>'PROGRAMADO_METAS_PRODUCTO 2018'!R29</f>
        <v>11.3</v>
      </c>
      <c r="P29" s="49">
        <f>'PROGRAMADO_METAS_PRODUCTO 2018'!S29</f>
        <v>11.3</v>
      </c>
      <c r="Q29" s="49">
        <f>'PROGRAMADO_METAS_PRODUCTO 2018'!T29</f>
        <v>11.3</v>
      </c>
      <c r="R29" s="49">
        <f>'PROGRAMADO_METAS_PRODUCTO 2018'!U29</f>
        <v>11.3</v>
      </c>
      <c r="S29" s="35" t="str">
        <f>'PROGRAMADO_METAS_PRODUCTO 2018'!V29</f>
        <v>Secretaría de Educación</v>
      </c>
      <c r="T29" s="158"/>
      <c r="U29" s="14">
        <v>0</v>
      </c>
      <c r="V29" s="14">
        <v>21.238938053097343</v>
      </c>
      <c r="W29" s="14">
        <v>21.238938053097343</v>
      </c>
      <c r="X29" s="14">
        <v>21.238938053097343</v>
      </c>
      <c r="Y29" s="14">
        <v>21.238938053097343</v>
      </c>
      <c r="Z29" s="14">
        <v>21.238938053097343</v>
      </c>
      <c r="AA29" s="159">
        <v>21.238938053097343</v>
      </c>
      <c r="AB29" s="168"/>
      <c r="AC29" s="160">
        <v>0</v>
      </c>
      <c r="AD29" s="25">
        <v>0</v>
      </c>
      <c r="AE29" s="25">
        <v>0</v>
      </c>
      <c r="AF29" s="25">
        <v>0</v>
      </c>
      <c r="AG29" s="25">
        <v>51.327433628318573</v>
      </c>
      <c r="AH29" s="25">
        <v>51.327433628318573</v>
      </c>
      <c r="AI29" s="25">
        <v>51.327433628318573</v>
      </c>
      <c r="AJ29" s="25">
        <v>51.327433628318573</v>
      </c>
      <c r="AK29" s="25">
        <v>51.327433628318573</v>
      </c>
      <c r="AL29" s="25">
        <v>84.95575221238937</v>
      </c>
      <c r="AM29" s="25">
        <v>83.185840707964601</v>
      </c>
      <c r="AN29" s="25">
        <v>101.76991150442478</v>
      </c>
      <c r="AO29" s="159">
        <v>100</v>
      </c>
    </row>
    <row r="30" spans="1:41" s="56" customFormat="1" ht="51">
      <c r="A30" s="368" t="str">
        <f>'[1]2_ESTRUCTURA_PDM'!H6</f>
        <v>1.1.03</v>
      </c>
      <c r="B30" s="333">
        <f>'[1]2_ESTRUCTURA_PDM'!I6</f>
        <v>15</v>
      </c>
      <c r="C30" s="353" t="str">
        <f>'[1]2_ESTRUCTURA_PDM'!J6</f>
        <v>Oportunidades de acceso y permanencia en el sistema</v>
      </c>
      <c r="D30" s="368" t="e">
        <f>#REF!</f>
        <v>#REF!</v>
      </c>
      <c r="E30" s="333">
        <v>100</v>
      </c>
      <c r="F30" s="21" t="str">
        <f>'PROGRAMADO_METAS_PRODUCTO 2018'!F30</f>
        <v>022</v>
      </c>
      <c r="G30" s="22">
        <f>'PROGRAMADO_METAS_PRODUCTO 2018'!G30</f>
        <v>10</v>
      </c>
      <c r="H30" s="35" t="str">
        <f>'PROGRAMADO_METAS_PRODUCTO 2018'!I30</f>
        <v>Suministrar 18.000 complementos alimentarios mañana - tarde diarios durante cada año</v>
      </c>
      <c r="I30" s="57">
        <f>'PROGRAMADO_METAS_PRODUCTO 2018'!J30</f>
        <v>18000</v>
      </c>
      <c r="J30" s="35" t="str">
        <f>'PROGRAMADO_METAS_PRODUCTO 2018'!K30</f>
        <v>Mantenimiento
(Stock)</v>
      </c>
      <c r="K30" s="35" t="str">
        <f>'PROGRAMADO_METAS_PRODUCTO 2018'!L30</f>
        <v>EDU022</v>
      </c>
      <c r="L30" s="35" t="str">
        <f>'PROGRAMADO_METAS_PRODUCTO 2018'!N30</f>
        <v>Complementos alimentarios suministrados  mañana - tarde diarios durante cada año</v>
      </c>
      <c r="M30" s="35" t="str">
        <f>'PROGRAMADO_METAS_PRODUCTO 2018'!O30</f>
        <v>Gestión de Cobertura Educativa</v>
      </c>
      <c r="N30" s="57">
        <f>'PROGRAMADO_METAS_PRODUCTO 2018'!Q30</f>
        <v>22480</v>
      </c>
      <c r="O30" s="58">
        <f>'PROGRAMADO_METAS_PRODUCTO 2018'!R30</f>
        <v>18000</v>
      </c>
      <c r="P30" s="58">
        <f>'PROGRAMADO_METAS_PRODUCTO 2018'!S30</f>
        <v>18000</v>
      </c>
      <c r="Q30" s="58">
        <f>'PROGRAMADO_METAS_PRODUCTO 2018'!T30</f>
        <v>18000</v>
      </c>
      <c r="R30" s="58">
        <f>'PROGRAMADO_METAS_PRODUCTO 2018'!U30</f>
        <v>18000</v>
      </c>
      <c r="S30" s="35" t="str">
        <f>'PROGRAMADO_METAS_PRODUCTO 2018'!V30</f>
        <v>Secretaría de Educación</v>
      </c>
      <c r="T30" s="158"/>
      <c r="U30" s="14">
        <v>94.027777777777771</v>
      </c>
      <c r="V30" s="14">
        <v>101.52500000000001</v>
      </c>
      <c r="W30" s="14">
        <v>104.22222222222221</v>
      </c>
      <c r="X30" s="14">
        <v>105.57083333333333</v>
      </c>
      <c r="Y30" s="14">
        <v>106.42666666666668</v>
      </c>
      <c r="Z30" s="14">
        <v>106.42666666666668</v>
      </c>
      <c r="AA30" s="159">
        <v>100</v>
      </c>
      <c r="AB30" s="168"/>
      <c r="AC30" s="160">
        <v>97.177777777777777</v>
      </c>
      <c r="AD30" s="25">
        <v>88.924999999999997</v>
      </c>
      <c r="AE30" s="25">
        <v>91.733333333333334</v>
      </c>
      <c r="AF30" s="25">
        <v>91.345833333333331</v>
      </c>
      <c r="AG30" s="25">
        <v>87.734444444444449</v>
      </c>
      <c r="AH30" s="25">
        <v>83.598148148148141</v>
      </c>
      <c r="AI30" s="25">
        <v>78.926190476190484</v>
      </c>
      <c r="AJ30" s="25">
        <v>78.790277777777774</v>
      </c>
      <c r="AK30" s="25">
        <v>83.01111111111112</v>
      </c>
      <c r="AL30" s="25">
        <v>84.351666666666659</v>
      </c>
      <c r="AM30" s="25">
        <v>86.25</v>
      </c>
      <c r="AN30" s="25">
        <v>86.25</v>
      </c>
      <c r="AO30" s="159">
        <v>100</v>
      </c>
    </row>
    <row r="31" spans="1:41" s="56" customFormat="1" ht="63.75">
      <c r="A31" s="352"/>
      <c r="B31" s="334"/>
      <c r="C31" s="354"/>
      <c r="D31" s="352"/>
      <c r="E31" s="334"/>
      <c r="F31" s="21" t="str">
        <f>'PROGRAMADO_METAS_PRODUCTO 2018'!F31</f>
        <v>023</v>
      </c>
      <c r="G31" s="22">
        <f>'PROGRAMADO_METAS_PRODUCTO 2018'!G31</f>
        <v>20</v>
      </c>
      <c r="H31" s="35" t="str">
        <f>'PROGRAMADO_METAS_PRODUCTO 2018'!I31</f>
        <v>Suministrar 12.000 complementos alimentarios almuerzos preparado para estudiantes de jornada única diarios durante cada año escolar</v>
      </c>
      <c r="I31" s="57">
        <f>'PROGRAMADO_METAS_PRODUCTO 2018'!J31</f>
        <v>12000</v>
      </c>
      <c r="J31" s="35" t="str">
        <f>'PROGRAMADO_METAS_PRODUCTO 2018'!K31</f>
        <v>Incremento
(Flujo)</v>
      </c>
      <c r="K31" s="35" t="str">
        <f>'PROGRAMADO_METAS_PRODUCTO 2018'!L31</f>
        <v>EDU023</v>
      </c>
      <c r="L31" s="35" t="str">
        <f>'PROGRAMADO_METAS_PRODUCTO 2018'!N31</f>
        <v>Complementos alimentarios  almuerzo preparado en sitio suministrado a los titulares de jornada única diariamente</v>
      </c>
      <c r="M31" s="35" t="str">
        <f>'PROGRAMADO_METAS_PRODUCTO 2018'!O31</f>
        <v>Gestión de Cobertura Educativa</v>
      </c>
      <c r="N31" s="57">
        <f>'PROGRAMADO_METAS_PRODUCTO 2018'!Q31</f>
        <v>10970</v>
      </c>
      <c r="O31" s="169">
        <f>'PROGRAMADO_METAS_PRODUCTO 2018'!R31</f>
        <v>11200</v>
      </c>
      <c r="P31" s="169">
        <f>'PROGRAMADO_METAS_PRODUCTO 2018'!S31</f>
        <v>11500</v>
      </c>
      <c r="Q31" s="169">
        <f>'PROGRAMADO_METAS_PRODUCTO 2018'!T31</f>
        <v>11800</v>
      </c>
      <c r="R31" s="169">
        <f>'PROGRAMADO_METAS_PRODUCTO 2018'!U31</f>
        <v>12000</v>
      </c>
      <c r="S31" s="35" t="str">
        <f>'PROGRAMADO_METAS_PRODUCTO 2018'!V31</f>
        <v>Secretaría de Educación</v>
      </c>
      <c r="T31" s="158"/>
      <c r="U31" s="14">
        <v>105.99107142857143</v>
      </c>
      <c r="V31" s="14">
        <v>102.05803571428571</v>
      </c>
      <c r="W31" s="14">
        <v>100.41369047619048</v>
      </c>
      <c r="X31" s="14">
        <v>99.591517857142847</v>
      </c>
      <c r="Y31" s="14">
        <v>99.574999999999989</v>
      </c>
      <c r="Z31" s="14">
        <v>99.574999999999989</v>
      </c>
      <c r="AA31" s="159">
        <v>99.574999999999989</v>
      </c>
      <c r="AB31" s="168"/>
      <c r="AC31" s="160">
        <v>74.173913043478251</v>
      </c>
      <c r="AD31" s="25">
        <v>82.678260869565207</v>
      </c>
      <c r="AE31" s="25">
        <v>89.657971014492745</v>
      </c>
      <c r="AF31" s="25">
        <v>91.704347826086945</v>
      </c>
      <c r="AG31" s="25">
        <v>85.460869565217394</v>
      </c>
      <c r="AH31" s="25">
        <v>77.63333333333334</v>
      </c>
      <c r="AI31" s="25">
        <v>80.746583850931671</v>
      </c>
      <c r="AJ31" s="25">
        <v>82.935869565217388</v>
      </c>
      <c r="AK31" s="25">
        <v>85.607729468599032</v>
      </c>
      <c r="AL31" s="25">
        <v>85.147826086956528</v>
      </c>
      <c r="AM31" s="25">
        <v>85.818972332015804</v>
      </c>
      <c r="AN31" s="25">
        <v>85.818972332015804</v>
      </c>
      <c r="AO31" s="159">
        <v>85.818972332015804</v>
      </c>
    </row>
    <row r="32" spans="1:41" s="56" customFormat="1" ht="51">
      <c r="A32" s="352"/>
      <c r="B32" s="334"/>
      <c r="C32" s="354"/>
      <c r="D32" s="352"/>
      <c r="E32" s="334"/>
      <c r="F32" s="21" t="str">
        <f>'PROGRAMADO_METAS_PRODUCTO 2018'!F32</f>
        <v>024</v>
      </c>
      <c r="G32" s="22">
        <f>'PROGRAMADO_METAS_PRODUCTO 2018'!G32</f>
        <v>10</v>
      </c>
      <c r="H32" s="33" t="str">
        <f>'PROGRAMADO_METAS_PRODUCTO 2018'!I32</f>
        <v>100% de las instituciones de la zona rural con trasporte escolar</v>
      </c>
      <c r="I32" s="33">
        <f>'PROGRAMADO_METAS_PRODUCTO 2018'!J32</f>
        <v>100</v>
      </c>
      <c r="J32" s="33" t="str">
        <f>'PROGRAMADO_METAS_PRODUCTO 2018'!K32</f>
        <v>Mantenimiento
(Stock)</v>
      </c>
      <c r="K32" s="35" t="str">
        <f>'PROGRAMADO_METAS_PRODUCTO 2018'!L32</f>
        <v>EDU024</v>
      </c>
      <c r="L32" s="35" t="str">
        <f>'PROGRAMADO_METAS_PRODUCTO 2018'!N32</f>
        <v>Porcentaje de instituciones educativas de la zona rural beneficiadas con el servicio de transporte escolar</v>
      </c>
      <c r="M32" s="35" t="str">
        <f>'PROGRAMADO_METAS_PRODUCTO 2018'!O32</f>
        <v>Gestión de Cobertura Educativa</v>
      </c>
      <c r="N32" s="35">
        <f>'PROGRAMADO_METAS_PRODUCTO 2018'!Q32</f>
        <v>100</v>
      </c>
      <c r="O32" s="53">
        <f>'PROGRAMADO_METAS_PRODUCTO 2018'!R32</f>
        <v>100</v>
      </c>
      <c r="P32" s="53">
        <f>'PROGRAMADO_METAS_PRODUCTO 2018'!S32</f>
        <v>100</v>
      </c>
      <c r="Q32" s="53">
        <f>'PROGRAMADO_METAS_PRODUCTO 2018'!T32</f>
        <v>100</v>
      </c>
      <c r="R32" s="53">
        <f>'PROGRAMADO_METAS_PRODUCTO 2018'!U32</f>
        <v>100</v>
      </c>
      <c r="S32" s="35" t="str">
        <f>'PROGRAMADO_METAS_PRODUCTO 2018'!V32</f>
        <v>Secretaría de Educación</v>
      </c>
      <c r="T32" s="158"/>
      <c r="U32" s="14">
        <v>94.73</v>
      </c>
      <c r="V32" s="14">
        <v>94.73</v>
      </c>
      <c r="W32" s="14">
        <v>94.73</v>
      </c>
      <c r="X32" s="14">
        <v>94.73</v>
      </c>
      <c r="Y32" s="14">
        <v>94.73</v>
      </c>
      <c r="Z32" s="14">
        <v>94.73</v>
      </c>
      <c r="AA32" s="159">
        <v>94.73</v>
      </c>
      <c r="AB32" s="168"/>
      <c r="AC32" s="160">
        <v>15.8</v>
      </c>
      <c r="AD32" s="25">
        <v>89.47</v>
      </c>
      <c r="AE32" s="25">
        <v>94.73</v>
      </c>
      <c r="AF32" s="25">
        <v>94.73</v>
      </c>
      <c r="AG32" s="25">
        <v>94.73</v>
      </c>
      <c r="AH32" s="25">
        <v>94.73</v>
      </c>
      <c r="AI32" s="25">
        <v>94.73</v>
      </c>
      <c r="AJ32" s="25">
        <v>94.73</v>
      </c>
      <c r="AK32" s="25">
        <v>95</v>
      </c>
      <c r="AL32" s="25">
        <v>94.73</v>
      </c>
      <c r="AM32" s="25">
        <v>94.73</v>
      </c>
      <c r="AN32" s="25">
        <v>94.73</v>
      </c>
      <c r="AO32" s="159">
        <v>94.73</v>
      </c>
    </row>
    <row r="33" spans="1:41" s="56" customFormat="1" ht="38.25">
      <c r="A33" s="352"/>
      <c r="B33" s="334"/>
      <c r="C33" s="354"/>
      <c r="D33" s="352"/>
      <c r="E33" s="334"/>
      <c r="F33" s="21" t="str">
        <f>'PROGRAMADO_METAS_PRODUCTO 2018'!F33</f>
        <v>025</v>
      </c>
      <c r="G33" s="22">
        <f>'PROGRAMADO_METAS_PRODUCTO 2018'!G33</f>
        <v>5</v>
      </c>
      <c r="H33" s="35" t="str">
        <f>'PROGRAMADO_METAS_PRODUCTO 2018'!I33</f>
        <v>1.450 estudiantes de la zona urbana con transporte escolar focalizado</v>
      </c>
      <c r="I33" s="57">
        <f>'PROGRAMADO_METAS_PRODUCTO 2018'!J33</f>
        <v>1450</v>
      </c>
      <c r="J33" s="35" t="str">
        <f>'PROGRAMADO_METAS_PRODUCTO 2018'!K33</f>
        <v>Incremento
(Flujo)</v>
      </c>
      <c r="K33" s="35" t="str">
        <f>'PROGRAMADO_METAS_PRODUCTO 2018'!L33</f>
        <v>EDU025</v>
      </c>
      <c r="L33" s="35" t="str">
        <f>'PROGRAMADO_METAS_PRODUCTO 2018'!N33</f>
        <v>Número de estudiantes de la zona urbana con transporte escolar focalizado</v>
      </c>
      <c r="M33" s="35" t="str">
        <f>'PROGRAMADO_METAS_PRODUCTO 2018'!O33</f>
        <v>Gestión de Cobertura Educativa</v>
      </c>
      <c r="N33" s="57">
        <f>'PROGRAMADO_METAS_PRODUCTO 2018'!Q33</f>
        <v>1292</v>
      </c>
      <c r="O33" s="169">
        <f>'PROGRAMADO_METAS_PRODUCTO 2018'!R33</f>
        <v>1292</v>
      </c>
      <c r="P33" s="169">
        <f>'PROGRAMADO_METAS_PRODUCTO 2018'!S33</f>
        <v>1340</v>
      </c>
      <c r="Q33" s="169">
        <f>'PROGRAMADO_METAS_PRODUCTO 2018'!T33</f>
        <v>1400</v>
      </c>
      <c r="R33" s="169">
        <f>'PROGRAMADO_METAS_PRODUCTO 2018'!U33</f>
        <v>1450</v>
      </c>
      <c r="S33" s="35" t="str">
        <f>'PROGRAMADO_METAS_PRODUCTO 2018'!V33</f>
        <v>Secretaría de Educación</v>
      </c>
      <c r="T33" s="158"/>
      <c r="U33" s="14">
        <v>105.88235294117648</v>
      </c>
      <c r="V33" s="14">
        <v>110.9907120743034</v>
      </c>
      <c r="W33" s="14">
        <v>112.69349845201238</v>
      </c>
      <c r="X33" s="14">
        <v>112.05495356037152</v>
      </c>
      <c r="Y33" s="14">
        <v>113.03405572755419</v>
      </c>
      <c r="Z33" s="14">
        <v>113.03405572755419</v>
      </c>
      <c r="AA33" s="159">
        <v>100</v>
      </c>
      <c r="AB33" s="168"/>
      <c r="AC33" s="160">
        <v>0</v>
      </c>
      <c r="AD33" s="25">
        <v>25.522388059701495</v>
      </c>
      <c r="AE33" s="25">
        <v>56.39303482587065</v>
      </c>
      <c r="AF33" s="25">
        <v>72.052238805970148</v>
      </c>
      <c r="AG33" s="25">
        <v>101.79104477611941</v>
      </c>
      <c r="AH33" s="25">
        <v>105.17910447761194</v>
      </c>
      <c r="AI33" s="25">
        <v>92.142857142857153</v>
      </c>
      <c r="AJ33" s="25">
        <v>95.78358208955224</v>
      </c>
      <c r="AK33" s="25">
        <v>98.781094527363194</v>
      </c>
      <c r="AL33" s="25">
        <v>101.26119402985074</v>
      </c>
      <c r="AM33" s="25">
        <v>103.27001356852104</v>
      </c>
      <c r="AN33" s="25">
        <v>103.27001356852104</v>
      </c>
      <c r="AO33" s="159">
        <v>100</v>
      </c>
    </row>
    <row r="34" spans="1:41" s="56" customFormat="1" ht="51">
      <c r="A34" s="352"/>
      <c r="B34" s="334"/>
      <c r="C34" s="354"/>
      <c r="D34" s="352"/>
      <c r="E34" s="334"/>
      <c r="F34" s="21" t="str">
        <f>'PROGRAMADO_METAS_PRODUCTO 2018'!F34</f>
        <v>026</v>
      </c>
      <c r="G34" s="22">
        <f>'PROGRAMADO_METAS_PRODUCTO 2018'!G34</f>
        <v>5</v>
      </c>
      <c r="H34" s="35" t="str">
        <f>'PROGRAMADO_METAS_PRODUCTO 2018'!I34</f>
        <v>2.000 Bicicletas como alternativa de trasporte escolar y actividad física en las IE del sector oficial</v>
      </c>
      <c r="I34" s="57">
        <f>'PROGRAMADO_METAS_PRODUCTO 2018'!J34</f>
        <v>2000</v>
      </c>
      <c r="J34" s="35" t="str">
        <f>'PROGRAMADO_METAS_PRODUCTO 2018'!K34</f>
        <v>Incremento
(Acumulado)</v>
      </c>
      <c r="K34" s="35" t="str">
        <f>'PROGRAMADO_METAS_PRODUCTO 2018'!L34</f>
        <v>EDU026</v>
      </c>
      <c r="L34" s="35" t="str">
        <f>'PROGRAMADO_METAS_PRODUCTO 2018'!N34</f>
        <v>Número de bicicletas entregadas como alternativa de trasporte escolar y actividad física</v>
      </c>
      <c r="M34" s="35" t="str">
        <f>'PROGRAMADO_METAS_PRODUCTO 2018'!O34</f>
        <v>Gestión de Cobertura Educativa</v>
      </c>
      <c r="N34" s="35">
        <f>'PROGRAMADO_METAS_PRODUCTO 2018'!Q34</f>
        <v>0</v>
      </c>
      <c r="O34" s="169">
        <f>'PROGRAMADO_METAS_PRODUCTO 2018'!R34</f>
        <v>500</v>
      </c>
      <c r="P34" s="169">
        <f>'PROGRAMADO_METAS_PRODUCTO 2018'!S34</f>
        <v>1000</v>
      </c>
      <c r="Q34" s="169">
        <f>'PROGRAMADO_METAS_PRODUCTO 2018'!T34</f>
        <v>1500</v>
      </c>
      <c r="R34" s="169">
        <f>'PROGRAMADO_METAS_PRODUCTO 2018'!U34</f>
        <v>2000</v>
      </c>
      <c r="S34" s="35" t="str">
        <f>'PROGRAMADO_METAS_PRODUCTO 2018'!V34</f>
        <v>Secretaría de Educación</v>
      </c>
      <c r="T34" s="158"/>
      <c r="U34" s="14">
        <v>0</v>
      </c>
      <c r="V34" s="14">
        <v>0</v>
      </c>
      <c r="W34" s="14">
        <v>0</v>
      </c>
      <c r="X34" s="14">
        <v>0</v>
      </c>
      <c r="Y34" s="14">
        <v>0</v>
      </c>
      <c r="Z34" s="14">
        <v>0</v>
      </c>
      <c r="AA34" s="159">
        <v>0</v>
      </c>
      <c r="AB34" s="168"/>
      <c r="AC34" s="160">
        <v>0</v>
      </c>
      <c r="AD34" s="25">
        <v>0</v>
      </c>
      <c r="AE34" s="25">
        <v>0</v>
      </c>
      <c r="AF34" s="25">
        <v>0</v>
      </c>
      <c r="AG34" s="25">
        <v>0</v>
      </c>
      <c r="AH34" s="25">
        <v>0</v>
      </c>
      <c r="AI34" s="25">
        <v>0</v>
      </c>
      <c r="AJ34" s="25">
        <v>0</v>
      </c>
      <c r="AK34" s="25">
        <v>0</v>
      </c>
      <c r="AL34" s="25">
        <v>0</v>
      </c>
      <c r="AM34" s="25">
        <v>71.399999999999991</v>
      </c>
      <c r="AN34" s="25">
        <v>71.399999999999991</v>
      </c>
      <c r="AO34" s="159">
        <v>71.399999999999991</v>
      </c>
    </row>
    <row r="35" spans="1:41" s="56" customFormat="1" ht="51">
      <c r="A35" s="352"/>
      <c r="B35" s="334"/>
      <c r="C35" s="354"/>
      <c r="D35" s="352"/>
      <c r="E35" s="334"/>
      <c r="F35" s="21" t="str">
        <f>'PROGRAMADO_METAS_PRODUCTO 2018'!F35</f>
        <v>027</v>
      </c>
      <c r="G35" s="22">
        <f>'PROGRAMADO_METAS_PRODUCTO 2018'!G35</f>
        <v>5</v>
      </c>
      <c r="H35" s="35" t="str">
        <f>'PROGRAMADO_METAS_PRODUCTO 2018'!I35</f>
        <v>Mantener el 100% de las instituciones educativas oficiales con servicio de conectividad a internet</v>
      </c>
      <c r="I35" s="57">
        <f>'PROGRAMADO_METAS_PRODUCTO 2018'!J35</f>
        <v>100</v>
      </c>
      <c r="J35" s="35" t="str">
        <f>'PROGRAMADO_METAS_PRODUCTO 2018'!K35</f>
        <v>Mantenimiento
(Stock)</v>
      </c>
      <c r="K35" s="35" t="str">
        <f>'PROGRAMADO_METAS_PRODUCTO 2018'!L35</f>
        <v>EDU027</v>
      </c>
      <c r="L35" s="35" t="str">
        <f>'PROGRAMADO_METAS_PRODUCTO 2018'!N35</f>
        <v>Porcentaje de instituciones educativas con conectividad a internet</v>
      </c>
      <c r="M35" s="35" t="str">
        <f>'PROGRAMADO_METAS_PRODUCTO 2018'!O35</f>
        <v>Gestión de Cobertura Educativa</v>
      </c>
      <c r="N35" s="35">
        <f>'PROGRAMADO_METAS_PRODUCTO 2018'!Q35</f>
        <v>100</v>
      </c>
      <c r="O35" s="53">
        <f>'PROGRAMADO_METAS_PRODUCTO 2018'!R35</f>
        <v>100</v>
      </c>
      <c r="P35" s="53">
        <f>'PROGRAMADO_METAS_PRODUCTO 2018'!S35</f>
        <v>100</v>
      </c>
      <c r="Q35" s="53">
        <f>'PROGRAMADO_METAS_PRODUCTO 2018'!T35</f>
        <v>100</v>
      </c>
      <c r="R35" s="53">
        <f>'PROGRAMADO_METAS_PRODUCTO 2018'!U35</f>
        <v>100</v>
      </c>
      <c r="S35" s="35" t="str">
        <f>'PROGRAMADO_METAS_PRODUCTO 2018'!V35</f>
        <v>Secretaría de Educación</v>
      </c>
      <c r="T35" s="158"/>
      <c r="U35" s="14">
        <v>66</v>
      </c>
      <c r="V35" s="14">
        <v>100</v>
      </c>
      <c r="W35" s="14">
        <v>100</v>
      </c>
      <c r="X35" s="14">
        <v>100</v>
      </c>
      <c r="Y35" s="14">
        <v>100</v>
      </c>
      <c r="Z35" s="14">
        <v>100</v>
      </c>
      <c r="AA35" s="159">
        <v>100</v>
      </c>
      <c r="AB35" s="168"/>
      <c r="AC35" s="160">
        <v>0</v>
      </c>
      <c r="AD35" s="25">
        <v>0</v>
      </c>
      <c r="AE35" s="25">
        <v>0</v>
      </c>
      <c r="AF35" s="25">
        <v>0</v>
      </c>
      <c r="AG35" s="25">
        <v>0</v>
      </c>
      <c r="AH35" s="25">
        <v>25</v>
      </c>
      <c r="AI35" s="25">
        <v>25</v>
      </c>
      <c r="AJ35" s="25">
        <v>25</v>
      </c>
      <c r="AK35" s="25">
        <v>25</v>
      </c>
      <c r="AL35" s="25">
        <v>81</v>
      </c>
      <c r="AM35" s="25">
        <v>100</v>
      </c>
      <c r="AN35" s="25">
        <v>100</v>
      </c>
      <c r="AO35" s="159">
        <v>100</v>
      </c>
    </row>
    <row r="36" spans="1:41" s="56" customFormat="1" ht="38.25">
      <c r="A36" s="352"/>
      <c r="B36" s="334"/>
      <c r="C36" s="354"/>
      <c r="D36" s="352"/>
      <c r="E36" s="334"/>
      <c r="F36" s="21" t="str">
        <f>'PROGRAMADO_METAS_PRODUCTO 2018'!F36</f>
        <v>028</v>
      </c>
      <c r="G36" s="22">
        <f>'PROGRAMADO_METAS_PRODUCTO 2018'!G36</f>
        <v>5</v>
      </c>
      <c r="H36" s="35" t="str">
        <f>'PROGRAMADO_METAS_PRODUCTO 2018'!I36</f>
        <v>70% de instituciones educativas oficiales con renovación tecnológica</v>
      </c>
      <c r="I36" s="35">
        <f>'PROGRAMADO_METAS_PRODUCTO 2018'!J36</f>
        <v>70</v>
      </c>
      <c r="J36" s="35" t="str">
        <f>'PROGRAMADO_METAS_PRODUCTO 2018'!K36</f>
        <v>Incremento
(Acumulado)</v>
      </c>
      <c r="K36" s="35" t="str">
        <f>'PROGRAMADO_METAS_PRODUCTO 2018'!L36</f>
        <v>EDU028</v>
      </c>
      <c r="L36" s="35" t="str">
        <f>'PROGRAMADO_METAS_PRODUCTO 2018'!N36</f>
        <v>Porcentaje de instituciones educativas oficiales con renovación tecnologica</v>
      </c>
      <c r="M36" s="35" t="str">
        <f>'PROGRAMADO_METAS_PRODUCTO 2018'!O36</f>
        <v>Gestión de Cobertura Educativa</v>
      </c>
      <c r="N36" s="35">
        <f>'PROGRAMADO_METAS_PRODUCTO 2018'!Q36</f>
        <v>0</v>
      </c>
      <c r="O36" s="170">
        <f>'PROGRAMADO_METAS_PRODUCTO 2018'!R36</f>
        <v>15</v>
      </c>
      <c r="P36" s="170">
        <f>'PROGRAMADO_METAS_PRODUCTO 2018'!S36</f>
        <v>35</v>
      </c>
      <c r="Q36" s="170">
        <f>'PROGRAMADO_METAS_PRODUCTO 2018'!T36</f>
        <v>50</v>
      </c>
      <c r="R36" s="170">
        <f>'PROGRAMADO_METAS_PRODUCTO 2018'!U36</f>
        <v>70</v>
      </c>
      <c r="S36" s="35" t="str">
        <f>'PROGRAMADO_METAS_PRODUCTO 2018'!V36</f>
        <v>Secretaría de Educación</v>
      </c>
      <c r="T36" s="158"/>
      <c r="U36" s="14">
        <v>0</v>
      </c>
      <c r="V36" s="14">
        <v>0</v>
      </c>
      <c r="W36" s="14">
        <v>0</v>
      </c>
      <c r="X36" s="14">
        <v>0</v>
      </c>
      <c r="Y36" s="14">
        <v>0</v>
      </c>
      <c r="Z36" s="14">
        <v>0</v>
      </c>
      <c r="AA36" s="159">
        <v>0</v>
      </c>
      <c r="AB36" s="168"/>
      <c r="AC36" s="160">
        <v>0</v>
      </c>
      <c r="AD36" s="25">
        <v>0</v>
      </c>
      <c r="AE36" s="25">
        <v>0</v>
      </c>
      <c r="AF36" s="25">
        <v>0</v>
      </c>
      <c r="AG36" s="25">
        <v>0</v>
      </c>
      <c r="AH36" s="25">
        <v>71.428571428571431</v>
      </c>
      <c r="AI36" s="25">
        <v>71.428571428571431</v>
      </c>
      <c r="AJ36" s="25">
        <v>71.428571428571431</v>
      </c>
      <c r="AK36" s="25">
        <v>71.428571428571431</v>
      </c>
      <c r="AL36" s="25">
        <v>71.428571428571431</v>
      </c>
      <c r="AM36" s="25">
        <v>285.71428571428572</v>
      </c>
      <c r="AN36" s="25">
        <v>285.71428571428572</v>
      </c>
      <c r="AO36" s="159">
        <v>100</v>
      </c>
    </row>
    <row r="37" spans="1:41" s="56" customFormat="1" ht="63.75">
      <c r="A37" s="352"/>
      <c r="B37" s="356"/>
      <c r="C37" s="358"/>
      <c r="D37" s="352"/>
      <c r="E37" s="356"/>
      <c r="F37" s="21" t="str">
        <f>'PROGRAMADO_METAS_PRODUCTO 2018'!F37</f>
        <v>029</v>
      </c>
      <c r="G37" s="22">
        <f>'PROGRAMADO_METAS_PRODUCTO 2018'!G37</f>
        <v>40</v>
      </c>
      <c r="H37" s="35" t="str">
        <f>'PROGRAMADO_METAS_PRODUCTO 2018'!I37</f>
        <v>80% de instituciones educativas con asistencia técnica para resolver problemáticas por medio de estrategia de gobernanza</v>
      </c>
      <c r="I37" s="35">
        <f>'PROGRAMADO_METAS_PRODUCTO 2018'!J37</f>
        <v>80</v>
      </c>
      <c r="J37" s="35" t="str">
        <f>'PROGRAMADO_METAS_PRODUCTO 2018'!K37</f>
        <v>Incremento
(Flujo)</v>
      </c>
      <c r="K37" s="35" t="str">
        <f>'PROGRAMADO_METAS_PRODUCTO 2018'!L37</f>
        <v>EDU029</v>
      </c>
      <c r="L37" s="35" t="str">
        <f>'PROGRAMADO_METAS_PRODUCTO 2018'!N37</f>
        <v>Porcentaje de instituciones educativas con asistencia técnica para resolver problemáticas por medio de la estrategia de Gobernanza</v>
      </c>
      <c r="M37" s="35" t="str">
        <f>'PROGRAMADO_METAS_PRODUCTO 2018'!O37</f>
        <v>Gestión de Programa y Proyectos</v>
      </c>
      <c r="N37" s="35">
        <f>'PROGRAMADO_METAS_PRODUCTO 2018'!Q37</f>
        <v>0</v>
      </c>
      <c r="O37" s="53">
        <f>'PROGRAMADO_METAS_PRODUCTO 2018'!R37</f>
        <v>20</v>
      </c>
      <c r="P37" s="53">
        <f>'PROGRAMADO_METAS_PRODUCTO 2018'!S37</f>
        <v>20</v>
      </c>
      <c r="Q37" s="53">
        <f>'PROGRAMADO_METAS_PRODUCTO 2018'!T37</f>
        <v>20</v>
      </c>
      <c r="R37" s="53">
        <f>'PROGRAMADO_METAS_PRODUCTO 2018'!U37</f>
        <v>20</v>
      </c>
      <c r="S37" s="35" t="str">
        <f>'PROGRAMADO_METAS_PRODUCTO 2018'!V37</f>
        <v>Secretaría de Educación</v>
      </c>
      <c r="T37" s="158"/>
      <c r="U37" s="14">
        <v>75.471698113207552</v>
      </c>
      <c r="V37" s="14">
        <v>94.339622641509436</v>
      </c>
      <c r="W37" s="14">
        <v>132.0754716981132</v>
      </c>
      <c r="X37" s="14">
        <v>131.99999999999997</v>
      </c>
      <c r="Y37" s="14">
        <v>131.99999999999997</v>
      </c>
      <c r="Z37" s="14">
        <v>131.99999999999997</v>
      </c>
      <c r="AA37" s="159">
        <v>100</v>
      </c>
      <c r="AB37" s="168"/>
      <c r="AC37" s="160">
        <v>0</v>
      </c>
      <c r="AD37" s="25">
        <v>10</v>
      </c>
      <c r="AE37" s="25">
        <v>20</v>
      </c>
      <c r="AF37" s="25">
        <v>48</v>
      </c>
      <c r="AG37" s="25">
        <v>48</v>
      </c>
      <c r="AH37" s="25">
        <v>48</v>
      </c>
      <c r="AI37" s="25">
        <v>48</v>
      </c>
      <c r="AJ37" s="25">
        <v>67.5</v>
      </c>
      <c r="AK37" s="25">
        <v>125</v>
      </c>
      <c r="AL37" s="25">
        <v>125</v>
      </c>
      <c r="AM37" s="25">
        <v>135</v>
      </c>
      <c r="AN37" s="25">
        <v>135</v>
      </c>
      <c r="AO37" s="159">
        <v>100</v>
      </c>
    </row>
    <row r="38" spans="1:41" s="9" customFormat="1" ht="102">
      <c r="A38" s="368" t="str">
        <f>'[1]2_ESTRUCTURA_PDM'!H7</f>
        <v>1.1.04</v>
      </c>
      <c r="B38" s="333">
        <f>'[1]2_ESTRUCTURA_PDM'!I7</f>
        <v>30</v>
      </c>
      <c r="C38" s="353" t="str">
        <f>'[1]2_ESTRUCTURA_PDM'!J7</f>
        <v>Educación superior productiva, atractiva y pertinente</v>
      </c>
      <c r="D38" s="371" t="e">
        <f>#REF!</f>
        <v>#REF!</v>
      </c>
      <c r="E38" s="333">
        <v>100</v>
      </c>
      <c r="F38" s="21" t="str">
        <f>'PROGRAMADO_METAS_PRODUCTO 2018'!F38</f>
        <v>030</v>
      </c>
      <c r="G38" s="22">
        <f>'PROGRAMADO_METAS_PRODUCTO 2018'!G38</f>
        <v>30</v>
      </c>
      <c r="H38" s="33" t="str">
        <f>'PROGRAMADO_METAS_PRODUCTO 2018'!I38</f>
        <v>1 alianza con fundación Luker para atender 332 estudiantes adicionales durante el cuatrienio a través de universidades e instituciones de educación para el trabajo, desarrollo humano con el programa universidad en tu colegio</v>
      </c>
      <c r="I38" s="33">
        <f>'PROGRAMADO_METAS_PRODUCTO 2018'!J38</f>
        <v>1</v>
      </c>
      <c r="J38" s="33" t="str">
        <f>'PROGRAMADO_METAS_PRODUCTO 2018'!K38</f>
        <v>Mantenimiento
(Stock)</v>
      </c>
      <c r="K38" s="35" t="str">
        <f>'PROGRAMADO_METAS_PRODUCTO 2018'!L38</f>
        <v>EDU030</v>
      </c>
      <c r="L38" s="35" t="str">
        <f>'PROGRAMADO_METAS_PRODUCTO 2018'!N38</f>
        <v>Número alianzas con Fundación Luker</v>
      </c>
      <c r="M38" s="33" t="str">
        <f>'PROGRAMADO_METAS_PRODUCTO 2018'!O38</f>
        <v>Gestión de Calidad del Servicio Educativo</v>
      </c>
      <c r="N38" s="33">
        <f>'PROGRAMADO_METAS_PRODUCTO 2018'!Q38</f>
        <v>1</v>
      </c>
      <c r="O38" s="45">
        <f>'PROGRAMADO_METAS_PRODUCTO 2018'!R38</f>
        <v>1</v>
      </c>
      <c r="P38" s="45">
        <f>'PROGRAMADO_METAS_PRODUCTO 2018'!S38</f>
        <v>1</v>
      </c>
      <c r="Q38" s="45">
        <f>'PROGRAMADO_METAS_PRODUCTO 2018'!T38</f>
        <v>1</v>
      </c>
      <c r="R38" s="45">
        <f>'PROGRAMADO_METAS_PRODUCTO 2018'!U38</f>
        <v>1</v>
      </c>
      <c r="S38" s="35" t="str">
        <f>'PROGRAMADO_METAS_PRODUCTO 2018'!V38</f>
        <v>Secretaría de Educación</v>
      </c>
      <c r="T38" s="158"/>
      <c r="U38" s="14">
        <v>100</v>
      </c>
      <c r="V38" s="14">
        <v>100</v>
      </c>
      <c r="W38" s="14">
        <v>100</v>
      </c>
      <c r="X38" s="14">
        <v>100</v>
      </c>
      <c r="Y38" s="14">
        <v>100</v>
      </c>
      <c r="Z38" s="14">
        <v>100</v>
      </c>
      <c r="AA38" s="159">
        <v>100</v>
      </c>
      <c r="AB38" s="151"/>
      <c r="AC38" s="160">
        <v>0</v>
      </c>
      <c r="AD38" s="25">
        <v>0</v>
      </c>
      <c r="AE38" s="25">
        <v>0</v>
      </c>
      <c r="AF38" s="25">
        <v>0</v>
      </c>
      <c r="AG38" s="25">
        <v>100</v>
      </c>
      <c r="AH38" s="25">
        <v>100</v>
      </c>
      <c r="AI38" s="25">
        <v>100</v>
      </c>
      <c r="AJ38" s="25">
        <v>100</v>
      </c>
      <c r="AK38" s="25">
        <v>100</v>
      </c>
      <c r="AL38" s="25">
        <v>100</v>
      </c>
      <c r="AM38" s="25">
        <v>100</v>
      </c>
      <c r="AN38" s="25">
        <v>100</v>
      </c>
      <c r="AO38" s="159">
        <v>100</v>
      </c>
    </row>
    <row r="39" spans="1:41" s="56" customFormat="1" ht="76.5">
      <c r="A39" s="352"/>
      <c r="B39" s="334"/>
      <c r="C39" s="354"/>
      <c r="D39" s="332"/>
      <c r="E39" s="334"/>
      <c r="F39" s="21" t="str">
        <f>'PROGRAMADO_METAS_PRODUCTO 2018'!F39</f>
        <v>031</v>
      </c>
      <c r="G39" s="22">
        <f>'PROGRAMADO_METAS_PRODUCTO 2018'!G39</f>
        <v>40</v>
      </c>
      <c r="H39" s="35" t="str">
        <f>'PROGRAMADO_METAS_PRODUCTO 2018'!I39</f>
        <v>1 alianza con el SENA y empresas para atender 454 estudiantes adicionales durante el cuatrienio a través del SENA y/o instituciones de educación para el trabajo y desarrollo humano</v>
      </c>
      <c r="I39" s="35">
        <f>'PROGRAMADO_METAS_PRODUCTO 2018'!J39</f>
        <v>1</v>
      </c>
      <c r="J39" s="33" t="str">
        <f>'PROGRAMADO_METAS_PRODUCTO 2018'!K39</f>
        <v>Mantenimiento
(Stock)</v>
      </c>
      <c r="K39" s="35" t="str">
        <f>'PROGRAMADO_METAS_PRODUCTO 2018'!L39</f>
        <v>EDU031</v>
      </c>
      <c r="L39" s="35" t="str">
        <f>'PROGRAMADO_METAS_PRODUCTO 2018'!N39</f>
        <v>Número de alianzas con el SENA y empresas</v>
      </c>
      <c r="M39" s="35" t="str">
        <f>'PROGRAMADO_METAS_PRODUCTO 2018'!O39</f>
        <v>Gestión de Calidad del Servicio Educativo</v>
      </c>
      <c r="N39" s="35">
        <f>'PROGRAMADO_METAS_PRODUCTO 2018'!Q39</f>
        <v>1</v>
      </c>
      <c r="O39" s="53">
        <f>'PROGRAMADO_METAS_PRODUCTO 2018'!R39</f>
        <v>1</v>
      </c>
      <c r="P39" s="53">
        <f>'PROGRAMADO_METAS_PRODUCTO 2018'!S39</f>
        <v>1</v>
      </c>
      <c r="Q39" s="53">
        <f>'PROGRAMADO_METAS_PRODUCTO 2018'!T39</f>
        <v>1</v>
      </c>
      <c r="R39" s="53">
        <f>'PROGRAMADO_METAS_PRODUCTO 2018'!U39</f>
        <v>1</v>
      </c>
      <c r="S39" s="35" t="str">
        <f>'PROGRAMADO_METAS_PRODUCTO 2018'!V39</f>
        <v>Secretaría de Educación</v>
      </c>
      <c r="T39" s="158"/>
      <c r="U39" s="14">
        <v>100</v>
      </c>
      <c r="V39" s="14">
        <v>100</v>
      </c>
      <c r="W39" s="14">
        <v>100</v>
      </c>
      <c r="X39" s="14">
        <v>100</v>
      </c>
      <c r="Y39" s="14">
        <v>100</v>
      </c>
      <c r="Z39" s="14">
        <v>100</v>
      </c>
      <c r="AA39" s="159">
        <v>100</v>
      </c>
      <c r="AB39" s="168"/>
      <c r="AC39" s="160">
        <v>0</v>
      </c>
      <c r="AD39" s="25">
        <v>100</v>
      </c>
      <c r="AE39" s="25">
        <v>100</v>
      </c>
      <c r="AF39" s="25">
        <v>100</v>
      </c>
      <c r="AG39" s="25">
        <v>100</v>
      </c>
      <c r="AH39" s="25">
        <v>100</v>
      </c>
      <c r="AI39" s="25">
        <v>100</v>
      </c>
      <c r="AJ39" s="25">
        <v>100</v>
      </c>
      <c r="AK39" s="25">
        <v>100</v>
      </c>
      <c r="AL39" s="25">
        <v>100</v>
      </c>
      <c r="AM39" s="25">
        <v>100</v>
      </c>
      <c r="AN39" s="25">
        <v>100</v>
      </c>
      <c r="AO39" s="159">
        <v>100</v>
      </c>
    </row>
    <row r="40" spans="1:41" s="56" customFormat="1" ht="76.5">
      <c r="A40" s="352"/>
      <c r="B40" s="356"/>
      <c r="C40" s="358"/>
      <c r="D40" s="361"/>
      <c r="E40" s="356"/>
      <c r="F40" s="21" t="str">
        <f>'PROGRAMADO_METAS_PRODUCTO 2018'!F40</f>
        <v>032</v>
      </c>
      <c r="G40" s="22">
        <f>'PROGRAMADO_METAS_PRODUCTO 2018'!G40</f>
        <v>30</v>
      </c>
      <c r="H40" s="35" t="str">
        <f>'PROGRAMADO_METAS_PRODUCTO 2018'!I40</f>
        <v>1 alianza con Comité de Cafeteros de Caldas para atender 106 estudiantes adicionales durante el cuatrienio a través de universidades con el programa de universidades en el campo</v>
      </c>
      <c r="I40" s="35">
        <f>'PROGRAMADO_METAS_PRODUCTO 2018'!J40</f>
        <v>1</v>
      </c>
      <c r="J40" s="35" t="str">
        <f>'PROGRAMADO_METAS_PRODUCTO 2018'!K40</f>
        <v>Mantenimiento
(Stock)</v>
      </c>
      <c r="K40" s="35" t="str">
        <f>'PROGRAMADO_METAS_PRODUCTO 2018'!L40</f>
        <v>EDU032</v>
      </c>
      <c r="L40" s="35" t="str">
        <f>'PROGRAMADO_METAS_PRODUCTO 2018'!N40</f>
        <v>Número de alianzas con el Comité de Cafeteros</v>
      </c>
      <c r="M40" s="35" t="str">
        <f>'PROGRAMADO_METAS_PRODUCTO 2018'!O40</f>
        <v>Gestión de Calidad del Servicio Educativo</v>
      </c>
      <c r="N40" s="35">
        <f>'PROGRAMADO_METAS_PRODUCTO 2018'!Q40</f>
        <v>1</v>
      </c>
      <c r="O40" s="53">
        <f>'PROGRAMADO_METAS_PRODUCTO 2018'!R40</f>
        <v>1</v>
      </c>
      <c r="P40" s="53">
        <f>'PROGRAMADO_METAS_PRODUCTO 2018'!S40</f>
        <v>1</v>
      </c>
      <c r="Q40" s="53">
        <f>'PROGRAMADO_METAS_PRODUCTO 2018'!T40</f>
        <v>1</v>
      </c>
      <c r="R40" s="53">
        <f>'PROGRAMADO_METAS_PRODUCTO 2018'!U40</f>
        <v>1</v>
      </c>
      <c r="S40" s="35" t="str">
        <f>'PROGRAMADO_METAS_PRODUCTO 2018'!V40</f>
        <v>Secretaría de Educación</v>
      </c>
      <c r="T40" s="158"/>
      <c r="U40" s="14">
        <v>100</v>
      </c>
      <c r="V40" s="14">
        <v>100</v>
      </c>
      <c r="W40" s="14">
        <v>100</v>
      </c>
      <c r="X40" s="14">
        <v>100</v>
      </c>
      <c r="Y40" s="14">
        <v>100</v>
      </c>
      <c r="Z40" s="14">
        <v>100</v>
      </c>
      <c r="AA40" s="159">
        <v>100</v>
      </c>
      <c r="AB40" s="168"/>
      <c r="AC40" s="160">
        <v>0</v>
      </c>
      <c r="AD40" s="25">
        <v>0</v>
      </c>
      <c r="AE40" s="25">
        <v>100</v>
      </c>
      <c r="AF40" s="25">
        <v>100</v>
      </c>
      <c r="AG40" s="25">
        <v>100</v>
      </c>
      <c r="AH40" s="25">
        <v>100</v>
      </c>
      <c r="AI40" s="25">
        <v>100</v>
      </c>
      <c r="AJ40" s="25">
        <v>100</v>
      </c>
      <c r="AK40" s="25">
        <v>100</v>
      </c>
      <c r="AL40" s="25">
        <v>100</v>
      </c>
      <c r="AM40" s="25">
        <v>100</v>
      </c>
      <c r="AN40" s="25">
        <v>100</v>
      </c>
      <c r="AO40" s="159">
        <v>100</v>
      </c>
    </row>
    <row r="41" spans="1:41" s="15" customFormat="1" ht="13.5" customHeight="1">
      <c r="A41" s="59" t="s">
        <v>23</v>
      </c>
      <c r="B41" s="60"/>
      <c r="C41" s="59" t="s">
        <v>23</v>
      </c>
      <c r="D41" s="61"/>
      <c r="E41" s="61"/>
      <c r="F41" s="61"/>
      <c r="G41" s="61"/>
      <c r="H41" s="61"/>
      <c r="I41" s="61"/>
      <c r="J41" s="61"/>
      <c r="K41" s="61"/>
      <c r="L41" s="61"/>
      <c r="M41" s="61"/>
      <c r="N41" s="61"/>
      <c r="O41" s="61"/>
      <c r="P41" s="61"/>
      <c r="Q41" s="61"/>
      <c r="R41" s="61"/>
      <c r="S41" s="62"/>
      <c r="T41" s="158"/>
      <c r="U41" s="171"/>
      <c r="V41" s="171"/>
      <c r="W41" s="171"/>
      <c r="X41" s="171"/>
      <c r="Y41" s="171"/>
      <c r="Z41" s="171"/>
      <c r="AA41" s="172"/>
      <c r="AB41" s="173"/>
      <c r="AC41" s="174"/>
      <c r="AD41" s="174"/>
      <c r="AE41" s="174"/>
      <c r="AF41" s="174"/>
      <c r="AG41" s="174"/>
      <c r="AH41" s="174"/>
      <c r="AI41" s="174"/>
      <c r="AJ41" s="174"/>
      <c r="AK41" s="174"/>
      <c r="AL41" s="174"/>
      <c r="AM41" s="174"/>
      <c r="AN41" s="174"/>
      <c r="AO41" s="174"/>
    </row>
    <row r="42" spans="1:41" s="65" customFormat="1" ht="38.25">
      <c r="A42" s="362" t="str">
        <f>'[1]2_ESTRUCTURA_PDM'!H8</f>
        <v>1.2.01</v>
      </c>
      <c r="B42" s="339">
        <f>'[1]2_ESTRUCTURA_PDM'!I8</f>
        <v>15</v>
      </c>
      <c r="C42" s="376" t="str">
        <f>'[1]2_ESTRUCTURA_PDM'!J8</f>
        <v>Salud ambiental</v>
      </c>
      <c r="D42" s="21" t="e">
        <f>#REF!</f>
        <v>#REF!</v>
      </c>
      <c r="E42" s="22">
        <v>50</v>
      </c>
      <c r="F42" s="21" t="str">
        <f>'PROGRAMADO_METAS_PRODUCTO 2018'!F42</f>
        <v>033</v>
      </c>
      <c r="G42" s="63">
        <f>'PROGRAMADO_METAS_PRODUCTO 2018'!G42</f>
        <v>100</v>
      </c>
      <c r="H42" s="35" t="str">
        <f>'PROGRAMADO_METAS_PRODUCTO 2018'!I42</f>
        <v>Aplicar 80.000 dosis de vacunas antirrábicas a caninos y felinos (20.000 por año)</v>
      </c>
      <c r="I42" s="57">
        <f>'PROGRAMADO_METAS_PRODUCTO 2018'!J42</f>
        <v>20000</v>
      </c>
      <c r="J42" s="35" t="str">
        <f>'PROGRAMADO_METAS_PRODUCTO 2018'!K42</f>
        <v>Incremento
(Flujo)</v>
      </c>
      <c r="K42" s="35" t="str">
        <f>'PROGRAMADO_METAS_PRODUCTO 2018'!L42</f>
        <v>SAL033</v>
      </c>
      <c r="L42" s="35" t="str">
        <f>'PROGRAMADO_METAS_PRODUCTO 2018'!N42</f>
        <v>Número de dosis de vacuna antirrábica</v>
      </c>
      <c r="M42" s="35" t="str">
        <f>'PROGRAMADO_METAS_PRODUCTO 2018'!O42</f>
        <v>Protección y Bienestar Animal</v>
      </c>
      <c r="N42" s="57">
        <f>'PROGRAMADO_METAS_PRODUCTO 2018'!Q42</f>
        <v>19110</v>
      </c>
      <c r="O42" s="169">
        <f>'PROGRAMADO_METAS_PRODUCTO 2018'!R42</f>
        <v>20000</v>
      </c>
      <c r="P42" s="169">
        <f>'PROGRAMADO_METAS_PRODUCTO 2018'!S42</f>
        <v>20000</v>
      </c>
      <c r="Q42" s="169">
        <f>'PROGRAMADO_METAS_PRODUCTO 2018'!T42</f>
        <v>20000</v>
      </c>
      <c r="R42" s="169">
        <f>'PROGRAMADO_METAS_PRODUCTO 2018'!U42</f>
        <v>20000</v>
      </c>
      <c r="S42" s="64" t="str">
        <f>'PROGRAMADO_METAS_PRODUCTO 2018'!V42</f>
        <v>Secretaría de Salud</v>
      </c>
      <c r="T42" s="158"/>
      <c r="U42" s="14">
        <v>0</v>
      </c>
      <c r="V42" s="14">
        <v>0</v>
      </c>
      <c r="W42" s="14">
        <v>0</v>
      </c>
      <c r="X42" s="14">
        <v>24.834999999999997</v>
      </c>
      <c r="Y42" s="14">
        <v>93.545000000000002</v>
      </c>
      <c r="Z42" s="16">
        <v>100.02500000000001</v>
      </c>
      <c r="AA42" s="159">
        <v>100</v>
      </c>
      <c r="AB42" s="175"/>
      <c r="AC42" s="160">
        <v>0</v>
      </c>
      <c r="AD42" s="25">
        <v>0</v>
      </c>
      <c r="AE42" s="25">
        <v>0</v>
      </c>
      <c r="AF42" s="25">
        <v>0</v>
      </c>
      <c r="AG42" s="25">
        <v>0</v>
      </c>
      <c r="AH42" s="25">
        <v>0</v>
      </c>
      <c r="AI42" s="25">
        <v>0</v>
      </c>
      <c r="AJ42" s="25">
        <v>0</v>
      </c>
      <c r="AK42" s="25">
        <v>0</v>
      </c>
      <c r="AL42" s="25">
        <v>0</v>
      </c>
      <c r="AM42" s="25">
        <v>76.03</v>
      </c>
      <c r="AN42" s="25">
        <v>100</v>
      </c>
      <c r="AO42" s="159">
        <v>100</v>
      </c>
    </row>
    <row r="43" spans="1:41" s="65" customFormat="1" ht="51">
      <c r="A43" s="336"/>
      <c r="B43" s="339"/>
      <c r="C43" s="375"/>
      <c r="D43" s="21" t="e">
        <f>#REF!</f>
        <v>#REF!</v>
      </c>
      <c r="E43" s="22">
        <v>50</v>
      </c>
      <c r="F43" s="21" t="str">
        <f>'PROGRAMADO_METAS_PRODUCTO 2018'!F43</f>
        <v>034</v>
      </c>
      <c r="G43" s="63">
        <f>'PROGRAMADO_METAS_PRODUCTO 2018'!G43</f>
        <v>100</v>
      </c>
      <c r="H43" s="35" t="str">
        <f>'PROGRAMADO_METAS_PRODUCTO 2018'!I43</f>
        <v>26 sistemas de abastecimiento de agua para consumo humano vigilados cada año a través del programa</v>
      </c>
      <c r="I43" s="57">
        <f>'PROGRAMADO_METAS_PRODUCTO 2018'!J43</f>
        <v>26</v>
      </c>
      <c r="J43" s="35" t="str">
        <f>'PROGRAMADO_METAS_PRODUCTO 2018'!K43</f>
        <v>Mantenimiento
(Stock)</v>
      </c>
      <c r="K43" s="35" t="str">
        <f>'PROGRAMADO_METAS_PRODUCTO 2018'!L43</f>
        <v>SAL034</v>
      </c>
      <c r="L43" s="35" t="str">
        <f>'PROGRAMADO_METAS_PRODUCTO 2018'!N43</f>
        <v>Número de sistemas de abastecimiento del agua para consumo humano vigilados</v>
      </c>
      <c r="M43" s="35" t="str">
        <f>'PROGRAMADO_METAS_PRODUCTO 2018'!O43</f>
        <v>Intervenciones Individuales y Colectivas en Salud Pública</v>
      </c>
      <c r="N43" s="35">
        <f>'PROGRAMADO_METAS_PRODUCTO 2018'!Q43</f>
        <v>26</v>
      </c>
      <c r="O43" s="53">
        <f>'PROGRAMADO_METAS_PRODUCTO 2018'!R43</f>
        <v>26</v>
      </c>
      <c r="P43" s="53">
        <f>'PROGRAMADO_METAS_PRODUCTO 2018'!S43</f>
        <v>26</v>
      </c>
      <c r="Q43" s="53">
        <f>'PROGRAMADO_METAS_PRODUCTO 2018'!T43</f>
        <v>26</v>
      </c>
      <c r="R43" s="53">
        <f>'PROGRAMADO_METAS_PRODUCTO 2018'!U43</f>
        <v>26</v>
      </c>
      <c r="S43" s="64" t="str">
        <f>'PROGRAMADO_METAS_PRODUCTO 2018'!V43</f>
        <v>Secretaría de Salud</v>
      </c>
      <c r="T43" s="158"/>
      <c r="U43" s="14">
        <v>19.230769230769234</v>
      </c>
      <c r="V43" s="14">
        <v>42.307692307692307</v>
      </c>
      <c r="W43" s="14">
        <v>61.53846153846154</v>
      </c>
      <c r="X43" s="14">
        <v>80.769230769230774</v>
      </c>
      <c r="Y43" s="14">
        <v>100</v>
      </c>
      <c r="Z43" s="14">
        <v>100</v>
      </c>
      <c r="AA43" s="159">
        <v>100</v>
      </c>
      <c r="AB43" s="175"/>
      <c r="AC43" s="160">
        <v>7.6923076923076925</v>
      </c>
      <c r="AD43" s="25">
        <v>15.384615384615385</v>
      </c>
      <c r="AE43" s="25">
        <v>23.076923076923077</v>
      </c>
      <c r="AF43" s="25">
        <v>30.76923076923077</v>
      </c>
      <c r="AG43" s="25">
        <v>38.461538461538467</v>
      </c>
      <c r="AH43" s="25">
        <v>38.461538461538467</v>
      </c>
      <c r="AI43" s="25">
        <v>42.307692307692307</v>
      </c>
      <c r="AJ43" s="25">
        <v>73.076923076923066</v>
      </c>
      <c r="AK43" s="25">
        <v>92.307692307692307</v>
      </c>
      <c r="AL43" s="25">
        <v>100</v>
      </c>
      <c r="AM43" s="25">
        <v>100</v>
      </c>
      <c r="AN43" s="25">
        <v>100</v>
      </c>
      <c r="AO43" s="159">
        <v>100</v>
      </c>
    </row>
    <row r="44" spans="1:41" s="65" customFormat="1" ht="89.25">
      <c r="A44" s="362" t="str">
        <f>'[1]2_ESTRUCTURA_PDM'!H9</f>
        <v>1.2.02</v>
      </c>
      <c r="B44" s="339">
        <f>'[1]2_ESTRUCTURA_PDM'!I9</f>
        <v>8</v>
      </c>
      <c r="C44" s="376" t="str">
        <f>'[1]2_ESTRUCTURA_PDM'!J9</f>
        <v>Vida saludable y condiciones no transmisibles</v>
      </c>
      <c r="D44" s="371" t="e">
        <f>#REF!</f>
        <v>#REF!</v>
      </c>
      <c r="E44" s="333">
        <v>50</v>
      </c>
      <c r="F44" s="21" t="str">
        <f>'PROGRAMADO_METAS_PRODUCTO 2018'!F44</f>
        <v>035</v>
      </c>
      <c r="G44" s="63">
        <f>'PROGRAMADO_METAS_PRODUCTO 2018'!G44</f>
        <v>50</v>
      </c>
      <c r="H44" s="35" t="str">
        <f>'PROGRAMADO_METAS_PRODUCTO 2018'!I44</f>
        <v>Fortalecer la capacidad técnica del 80% de instituciones (IPS; ESE) con atención a eventos de ECNT (Enfermedades crónicas no transmisibles) mediante procesos de formación (Número de instituciones: 80)</v>
      </c>
      <c r="I44" s="57">
        <f>'PROGRAMADO_METAS_PRODUCTO 2018'!J44</f>
        <v>80</v>
      </c>
      <c r="J44" s="36" t="str">
        <f>'PROGRAMADO_METAS_PRODUCTO 2018'!K44</f>
        <v>Incremento
(Flujo)</v>
      </c>
      <c r="K44" s="35" t="str">
        <f>'PROGRAMADO_METAS_PRODUCTO 2018'!L44</f>
        <v>SAL035</v>
      </c>
      <c r="L44" s="35" t="str">
        <f>'PROGRAMADO_METAS_PRODUCTO 2018'!N44</f>
        <v>Porcentaje de instituciones de salud habilitadas  (IPS- ESE-EAPB)  con recurso humano formado en ECNT.</v>
      </c>
      <c r="M44" s="35" t="str">
        <f>'PROGRAMADO_METAS_PRODUCTO 2018'!O44</f>
        <v>Intervenciones Individuales y Colectivas en Salud Pública</v>
      </c>
      <c r="N44" s="35">
        <f>'PROGRAMADO_METAS_PRODUCTO 2018'!Q44</f>
        <v>7.5</v>
      </c>
      <c r="O44" s="170">
        <f>'PROGRAMADO_METAS_PRODUCTO 2018'!R44</f>
        <v>25</v>
      </c>
      <c r="P44" s="170">
        <f>'PROGRAMADO_METAS_PRODUCTO 2018'!S44</f>
        <v>50</v>
      </c>
      <c r="Q44" s="170">
        <f>'PROGRAMADO_METAS_PRODUCTO 2018'!T44</f>
        <v>75</v>
      </c>
      <c r="R44" s="170">
        <f>'PROGRAMADO_METAS_PRODUCTO 2018'!U44</f>
        <v>80</v>
      </c>
      <c r="S44" s="64" t="str">
        <f>'PROGRAMADO_METAS_PRODUCTO 2018'!V44</f>
        <v>Secretaría de Salud</v>
      </c>
      <c r="T44" s="158"/>
      <c r="U44" s="14">
        <v>56.000000000000007</v>
      </c>
      <c r="V44" s="14">
        <v>64</v>
      </c>
      <c r="W44" s="14">
        <v>72</v>
      </c>
      <c r="X44" s="14">
        <v>84</v>
      </c>
      <c r="Y44" s="14">
        <v>100</v>
      </c>
      <c r="Z44" s="14">
        <v>100</v>
      </c>
      <c r="AA44" s="159">
        <v>100</v>
      </c>
      <c r="AB44" s="175"/>
      <c r="AC44" s="160">
        <v>0</v>
      </c>
      <c r="AD44" s="25">
        <v>0</v>
      </c>
      <c r="AE44" s="25">
        <v>0</v>
      </c>
      <c r="AF44" s="25">
        <v>0</v>
      </c>
      <c r="AG44" s="25">
        <v>100</v>
      </c>
      <c r="AH44" s="25">
        <v>100</v>
      </c>
      <c r="AI44" s="25">
        <v>100</v>
      </c>
      <c r="AJ44" s="25">
        <v>100</v>
      </c>
      <c r="AK44" s="25">
        <v>100</v>
      </c>
      <c r="AL44" s="25">
        <v>100</v>
      </c>
      <c r="AM44" s="25">
        <v>100</v>
      </c>
      <c r="AN44" s="25">
        <v>100</v>
      </c>
      <c r="AO44" s="159">
        <v>100</v>
      </c>
    </row>
    <row r="45" spans="1:41" s="65" customFormat="1" ht="51">
      <c r="A45" s="336"/>
      <c r="B45" s="339"/>
      <c r="C45" s="375"/>
      <c r="D45" s="361"/>
      <c r="E45" s="356"/>
      <c r="F45" s="21" t="str">
        <f>'PROGRAMADO_METAS_PRODUCTO 2018'!F45</f>
        <v>036</v>
      </c>
      <c r="G45" s="63">
        <f>'PROGRAMADO_METAS_PRODUCTO 2018'!G45</f>
        <v>50</v>
      </c>
      <c r="H45" s="35" t="str">
        <f>'PROGRAMADO_METAS_PRODUCTO 2018'!I45</f>
        <v>Mantener un programa de asistencia técnica al 100% de IPS en el programa de cáncer</v>
      </c>
      <c r="I45" s="57">
        <f>'PROGRAMADO_METAS_PRODUCTO 2018'!J45</f>
        <v>100</v>
      </c>
      <c r="J45" s="36" t="str">
        <f>'PROGRAMADO_METAS_PRODUCTO 2018'!K45</f>
        <v>Incremento
(Flujo)</v>
      </c>
      <c r="K45" s="35" t="str">
        <f>'PROGRAMADO_METAS_PRODUCTO 2018'!L45</f>
        <v>SAL036</v>
      </c>
      <c r="L45" s="35" t="str">
        <f>'PROGRAMADO_METAS_PRODUCTO 2018'!N45</f>
        <v>Porcentaje de IPS-ESE-EAPB con asistencia técnica en el programa de cáncer</v>
      </c>
      <c r="M45" s="35" t="str">
        <f>'PROGRAMADO_METAS_PRODUCTO 2018'!O45</f>
        <v>Intervenciones Individuales y Colectivas en Salud Pública</v>
      </c>
      <c r="N45" s="35">
        <f>'PROGRAMADO_METAS_PRODUCTO 2018'!Q45</f>
        <v>95</v>
      </c>
      <c r="O45" s="157">
        <f>'PROGRAMADO_METAS_PRODUCTO 2018'!R45</f>
        <v>25</v>
      </c>
      <c r="P45" s="157">
        <f>'PROGRAMADO_METAS_PRODUCTO 2018'!S45</f>
        <v>50</v>
      </c>
      <c r="Q45" s="157">
        <f>'PROGRAMADO_METAS_PRODUCTO 2018'!T45</f>
        <v>75</v>
      </c>
      <c r="R45" s="157">
        <f>'PROGRAMADO_METAS_PRODUCTO 2018'!U45</f>
        <v>100</v>
      </c>
      <c r="S45" s="64" t="str">
        <f>'PROGRAMADO_METAS_PRODUCTO 2018'!V45</f>
        <v>Secretaría de Salud</v>
      </c>
      <c r="T45" s="158"/>
      <c r="U45" s="14">
        <v>56.000000000000007</v>
      </c>
      <c r="V45" s="14">
        <v>72</v>
      </c>
      <c r="W45" s="14">
        <v>80</v>
      </c>
      <c r="X45" s="14">
        <v>92</v>
      </c>
      <c r="Y45" s="14">
        <v>100</v>
      </c>
      <c r="Z45" s="14">
        <v>100</v>
      </c>
      <c r="AA45" s="159">
        <v>100</v>
      </c>
      <c r="AB45" s="175"/>
      <c r="AC45" s="160">
        <v>0</v>
      </c>
      <c r="AD45" s="25">
        <v>0</v>
      </c>
      <c r="AE45" s="25">
        <v>14.000000000000002</v>
      </c>
      <c r="AF45" s="25">
        <v>57.999999999999993</v>
      </c>
      <c r="AG45" s="25">
        <v>76</v>
      </c>
      <c r="AH45" s="25">
        <v>95.2</v>
      </c>
      <c r="AI45" s="25">
        <v>100</v>
      </c>
      <c r="AJ45" s="25">
        <v>100</v>
      </c>
      <c r="AK45" s="25">
        <v>100</v>
      </c>
      <c r="AL45" s="25">
        <v>100</v>
      </c>
      <c r="AM45" s="25">
        <v>100</v>
      </c>
      <c r="AN45" s="25">
        <v>100</v>
      </c>
      <c r="AO45" s="159">
        <v>100</v>
      </c>
    </row>
    <row r="46" spans="1:41" s="65" customFormat="1" ht="51">
      <c r="A46" s="336"/>
      <c r="B46" s="339"/>
      <c r="C46" s="375"/>
      <c r="D46" s="21" t="e">
        <f>#REF!</f>
        <v>#REF!</v>
      </c>
      <c r="E46" s="22">
        <v>50</v>
      </c>
      <c r="F46" s="21" t="str">
        <f>'PROGRAMADO_METAS_PRODUCTO 2018'!F46</f>
        <v>037</v>
      </c>
      <c r="G46" s="63">
        <f>'PROGRAMADO_METAS_PRODUCTO 2018'!G46</f>
        <v>100</v>
      </c>
      <c r="H46" s="35" t="str">
        <f>'PROGRAMADO_METAS_PRODUCTO 2018'!I46</f>
        <v>Desarrollar la estrategia PASEA en 15 grupos por año para disminiur los factores de riesgo para patologías cardiovasculares</v>
      </c>
      <c r="I46" s="57">
        <f>'PROGRAMADO_METAS_PRODUCTO 2018'!J46</f>
        <v>15</v>
      </c>
      <c r="J46" s="36" t="str">
        <f>'PROGRAMADO_METAS_PRODUCTO 2018'!K46</f>
        <v>Mantenimiento
(Stock)</v>
      </c>
      <c r="K46" s="35" t="str">
        <f>'PROGRAMADO_METAS_PRODUCTO 2018'!L46</f>
        <v>SAL037</v>
      </c>
      <c r="L46" s="35" t="str">
        <f>'PROGRAMADO_METAS_PRODUCTO 2018'!N46</f>
        <v>Número de grupos conformados en la estrategia PASEA</v>
      </c>
      <c r="M46" s="35" t="str">
        <f>'PROGRAMADO_METAS_PRODUCTO 2018'!O46</f>
        <v>Intervenciones Individuales y Colectivas en Salud Pública</v>
      </c>
      <c r="N46" s="35">
        <f>'PROGRAMADO_METAS_PRODUCTO 2018'!Q46</f>
        <v>15</v>
      </c>
      <c r="O46" s="53">
        <f>'PROGRAMADO_METAS_PRODUCTO 2018'!R46</f>
        <v>15</v>
      </c>
      <c r="P46" s="53">
        <f>'PROGRAMADO_METAS_PRODUCTO 2018'!S46</f>
        <v>15</v>
      </c>
      <c r="Q46" s="53">
        <f>'PROGRAMADO_METAS_PRODUCTO 2018'!T46</f>
        <v>15</v>
      </c>
      <c r="R46" s="53">
        <f>'PROGRAMADO_METAS_PRODUCTO 2018'!U46</f>
        <v>15</v>
      </c>
      <c r="S46" s="64" t="str">
        <f>'PROGRAMADO_METAS_PRODUCTO 2018'!V46</f>
        <v>Secretaría de Salud</v>
      </c>
      <c r="T46" s="158"/>
      <c r="U46" s="14">
        <v>0</v>
      </c>
      <c r="V46" s="14">
        <v>6.666666666666667</v>
      </c>
      <c r="W46" s="14">
        <v>20</v>
      </c>
      <c r="X46" s="14">
        <v>40</v>
      </c>
      <c r="Y46" s="14">
        <v>33.333333333333329</v>
      </c>
      <c r="Z46" s="14">
        <v>100</v>
      </c>
      <c r="AA46" s="159">
        <v>100</v>
      </c>
      <c r="AB46" s="175"/>
      <c r="AC46" s="160">
        <v>0</v>
      </c>
      <c r="AD46" s="25">
        <v>0</v>
      </c>
      <c r="AE46" s="25">
        <v>0</v>
      </c>
      <c r="AF46" s="25">
        <v>13.333333333333334</v>
      </c>
      <c r="AG46" s="25">
        <v>33.333333333333329</v>
      </c>
      <c r="AH46" s="25">
        <v>40</v>
      </c>
      <c r="AI46" s="25">
        <v>53.333333333333336</v>
      </c>
      <c r="AJ46" s="25">
        <v>80</v>
      </c>
      <c r="AK46" s="25">
        <v>80</v>
      </c>
      <c r="AL46" s="25">
        <v>100</v>
      </c>
      <c r="AM46" s="25">
        <v>100</v>
      </c>
      <c r="AN46" s="25">
        <v>100</v>
      </c>
      <c r="AO46" s="159">
        <v>100</v>
      </c>
    </row>
    <row r="47" spans="1:41" s="65" customFormat="1" ht="51">
      <c r="A47" s="362" t="str">
        <f>'[1]2_ESTRUCTURA_PDM'!H10</f>
        <v>1.2.03</v>
      </c>
      <c r="B47" s="339">
        <f>'[1]2_ESTRUCTURA_PDM'!I10</f>
        <v>7</v>
      </c>
      <c r="C47" s="376" t="str">
        <f>'[1]2_ESTRUCTURA_PDM'!J10</f>
        <v>Convivencia social y salud mental</v>
      </c>
      <c r="D47" s="371" t="e">
        <f>#REF!</f>
        <v>#REF!</v>
      </c>
      <c r="E47" s="333">
        <v>25</v>
      </c>
      <c r="F47" s="21" t="str">
        <f>'PROGRAMADO_METAS_PRODUCTO 2018'!F47</f>
        <v>038</v>
      </c>
      <c r="G47" s="63">
        <f>'PROGRAMADO_METAS_PRODUCTO 2018'!G47</f>
        <v>50</v>
      </c>
      <c r="H47" s="35" t="str">
        <f>'PROGRAMADO_METAS_PRODUCTO 2018'!I47</f>
        <v>Fotalecimiento dela red de prevencón del Suicidio</v>
      </c>
      <c r="I47" s="35">
        <f>'PROGRAMADO_METAS_PRODUCTO 2018'!J47</f>
        <v>1</v>
      </c>
      <c r="J47" s="35" t="str">
        <f>'PROGRAMADO_METAS_PRODUCTO 2018'!K47</f>
        <v>Mantenimiento
(Stock)</v>
      </c>
      <c r="K47" s="35" t="str">
        <f>'PROGRAMADO_METAS_PRODUCTO 2018'!L47</f>
        <v>SAL038</v>
      </c>
      <c r="L47" s="35" t="str">
        <f>'PROGRAMADO_METAS_PRODUCTO 2018'!N47</f>
        <v>Red de prevención del suicidio operando en la ciudad</v>
      </c>
      <c r="M47" s="35" t="str">
        <f>'PROGRAMADO_METAS_PRODUCTO 2018'!O47</f>
        <v>Intervenciones Individuales y Colectivas en Salud Pública</v>
      </c>
      <c r="N47" s="66" t="str">
        <f>'PROGRAMADO_METAS_PRODUCTO 2018'!Q47</f>
        <v>1</v>
      </c>
      <c r="O47" s="41">
        <f>'PROGRAMADO_METAS_PRODUCTO 2018'!R47</f>
        <v>1</v>
      </c>
      <c r="P47" s="67" t="str">
        <f>'PROGRAMADO_METAS_PRODUCTO 2018'!S47</f>
        <v>1</v>
      </c>
      <c r="Q47" s="67" t="str">
        <f>'PROGRAMADO_METAS_PRODUCTO 2018'!T47</f>
        <v>1</v>
      </c>
      <c r="R47" s="53">
        <f>'PROGRAMADO_METAS_PRODUCTO 2018'!U47</f>
        <v>1</v>
      </c>
      <c r="S47" s="64" t="str">
        <f>'PROGRAMADO_METAS_PRODUCTO 2018'!V47</f>
        <v>Secretaría de Salud</v>
      </c>
      <c r="T47" s="158"/>
      <c r="U47" s="14">
        <v>100</v>
      </c>
      <c r="V47" s="14">
        <v>100</v>
      </c>
      <c r="W47" s="14">
        <v>100</v>
      </c>
      <c r="X47" s="14">
        <v>100</v>
      </c>
      <c r="Y47" s="14">
        <v>100</v>
      </c>
      <c r="Z47" s="14">
        <v>100</v>
      </c>
      <c r="AA47" s="159">
        <v>100</v>
      </c>
      <c r="AB47" s="175"/>
      <c r="AC47" s="160">
        <v>0</v>
      </c>
      <c r="AD47" s="25">
        <v>100</v>
      </c>
      <c r="AE47" s="25">
        <v>100</v>
      </c>
      <c r="AF47" s="25">
        <v>100</v>
      </c>
      <c r="AG47" s="25">
        <v>100</v>
      </c>
      <c r="AH47" s="25">
        <v>100</v>
      </c>
      <c r="AI47" s="25">
        <v>100</v>
      </c>
      <c r="AJ47" s="25">
        <v>100</v>
      </c>
      <c r="AK47" s="25">
        <v>100</v>
      </c>
      <c r="AL47" s="25">
        <v>100</v>
      </c>
      <c r="AM47" s="25">
        <v>100</v>
      </c>
      <c r="AN47" s="25">
        <v>100</v>
      </c>
      <c r="AO47" s="159">
        <v>100</v>
      </c>
    </row>
    <row r="48" spans="1:41" s="65" customFormat="1" ht="51">
      <c r="A48" s="336"/>
      <c r="B48" s="339"/>
      <c r="C48" s="375"/>
      <c r="D48" s="361"/>
      <c r="E48" s="356"/>
      <c r="F48" s="21" t="str">
        <f>'PROGRAMADO_METAS_PRODUCTO 2018'!F48</f>
        <v>039</v>
      </c>
      <c r="G48" s="63">
        <f>'PROGRAMADO_METAS_PRODUCTO 2018'!G48</f>
        <v>50</v>
      </c>
      <c r="H48" s="35" t="str">
        <f>'PROGRAMADO_METAS_PRODUCTO 2018'!I48</f>
        <v>Fortalecimiento del Sistema de Vigilancia Epidemiológia de la conducta suicida</v>
      </c>
      <c r="I48" s="35">
        <f>'PROGRAMADO_METAS_PRODUCTO 2018'!J48</f>
        <v>1</v>
      </c>
      <c r="J48" s="35" t="str">
        <f>'PROGRAMADO_METAS_PRODUCTO 2018'!K48</f>
        <v>Mantenimiento
(Stock)</v>
      </c>
      <c r="K48" s="35" t="str">
        <f>'PROGRAMADO_METAS_PRODUCTO 2018'!L48</f>
        <v>SAL039</v>
      </c>
      <c r="L48" s="35" t="str">
        <f>'PROGRAMADO_METAS_PRODUCTO 2018'!N48</f>
        <v>Sistema de vigilania Epidemiológica de la conducta suicida activo</v>
      </c>
      <c r="M48" s="35" t="str">
        <f>'PROGRAMADO_METAS_PRODUCTO 2018'!O48</f>
        <v>Intervenciones Individuales y Colectivas en Salud Pública</v>
      </c>
      <c r="N48" s="66" t="str">
        <f>'PROGRAMADO_METAS_PRODUCTO 2018'!Q48</f>
        <v>1</v>
      </c>
      <c r="O48" s="41">
        <f>'PROGRAMADO_METAS_PRODUCTO 2018'!R48</f>
        <v>1</v>
      </c>
      <c r="P48" s="67" t="str">
        <f>'PROGRAMADO_METAS_PRODUCTO 2018'!S48</f>
        <v>1</v>
      </c>
      <c r="Q48" s="67" t="str">
        <f>'PROGRAMADO_METAS_PRODUCTO 2018'!T48</f>
        <v>1</v>
      </c>
      <c r="R48" s="53">
        <f>'PROGRAMADO_METAS_PRODUCTO 2018'!U48</f>
        <v>1</v>
      </c>
      <c r="S48" s="64" t="str">
        <f>'PROGRAMADO_METAS_PRODUCTO 2018'!V48</f>
        <v>Secretaría de Salud</v>
      </c>
      <c r="T48" s="158"/>
      <c r="U48" s="14">
        <v>100</v>
      </c>
      <c r="V48" s="14">
        <v>100</v>
      </c>
      <c r="W48" s="14">
        <v>100</v>
      </c>
      <c r="X48" s="14">
        <v>100</v>
      </c>
      <c r="Y48" s="14">
        <v>100</v>
      </c>
      <c r="Z48" s="14">
        <v>100</v>
      </c>
      <c r="AA48" s="159">
        <v>100</v>
      </c>
      <c r="AB48" s="175"/>
      <c r="AC48" s="160">
        <v>100</v>
      </c>
      <c r="AD48" s="25">
        <v>100</v>
      </c>
      <c r="AE48" s="25">
        <v>100</v>
      </c>
      <c r="AF48" s="25">
        <v>100</v>
      </c>
      <c r="AG48" s="25">
        <v>100</v>
      </c>
      <c r="AH48" s="25">
        <v>100</v>
      </c>
      <c r="AI48" s="25">
        <v>100</v>
      </c>
      <c r="AJ48" s="25">
        <v>100</v>
      </c>
      <c r="AK48" s="25">
        <v>100</v>
      </c>
      <c r="AL48" s="25">
        <v>100</v>
      </c>
      <c r="AM48" s="25">
        <v>100</v>
      </c>
      <c r="AN48" s="25">
        <v>100</v>
      </c>
      <c r="AO48" s="159">
        <v>100</v>
      </c>
    </row>
    <row r="49" spans="1:42" s="65" customFormat="1" ht="51" customHeight="1">
      <c r="A49" s="336"/>
      <c r="B49" s="339"/>
      <c r="C49" s="375"/>
      <c r="D49" s="21" t="e">
        <f>#REF!</f>
        <v>#REF!</v>
      </c>
      <c r="E49" s="22">
        <v>25</v>
      </c>
      <c r="F49" s="21" t="str">
        <f>'PROGRAMADO_METAS_PRODUCTO 2018'!F49</f>
        <v>040</v>
      </c>
      <c r="G49" s="63">
        <f>'PROGRAMADO_METAS_PRODUCTO 2018'!G49</f>
        <v>100</v>
      </c>
      <c r="H49" s="35" t="str">
        <f>'PROGRAMADO_METAS_PRODUCTO 2018'!I49</f>
        <v>1 Sistema de vigilancia epidemiológica de violencias de género (incluye violencia intrafamiliar)</v>
      </c>
      <c r="I49" s="35">
        <f>'PROGRAMADO_METAS_PRODUCTO 2018'!J49</f>
        <v>1</v>
      </c>
      <c r="J49" s="35" t="str">
        <f>'PROGRAMADO_METAS_PRODUCTO 2018'!K49</f>
        <v>Mantenimiento
(Stock)</v>
      </c>
      <c r="K49" s="35" t="str">
        <f>'PROGRAMADO_METAS_PRODUCTO 2018'!L49</f>
        <v>SAL040</v>
      </c>
      <c r="L49" s="35" t="str">
        <f>'PROGRAMADO_METAS_PRODUCTO 2018'!N49</f>
        <v>Sistema de vigilania Epidemiológica de violencias de género (incluye violencia intrafamiliar)</v>
      </c>
      <c r="M49" s="35" t="str">
        <f>'PROGRAMADO_METAS_PRODUCTO 2018'!O49</f>
        <v>Intervención para el Mejoramiento de la Convivencia y la Resolucion de Conflictos</v>
      </c>
      <c r="N49" s="66" t="str">
        <f>'PROGRAMADO_METAS_PRODUCTO 2018'!Q49</f>
        <v>1</v>
      </c>
      <c r="O49" s="41">
        <f>'PROGRAMADO_METAS_PRODUCTO 2018'!R49</f>
        <v>1</v>
      </c>
      <c r="P49" s="67" t="str">
        <f>'PROGRAMADO_METAS_PRODUCTO 2018'!S49</f>
        <v>1</v>
      </c>
      <c r="Q49" s="67" t="str">
        <f>'PROGRAMADO_METAS_PRODUCTO 2018'!T49</f>
        <v>1</v>
      </c>
      <c r="R49" s="53">
        <f>'PROGRAMADO_METAS_PRODUCTO 2018'!U49</f>
        <v>1</v>
      </c>
      <c r="S49" s="64" t="str">
        <f>'PROGRAMADO_METAS_PRODUCTO 2018'!V49</f>
        <v>Secretaría de Salud</v>
      </c>
      <c r="T49" s="158"/>
      <c r="U49" s="14">
        <v>100</v>
      </c>
      <c r="V49" s="14">
        <v>100</v>
      </c>
      <c r="W49" s="14">
        <v>100</v>
      </c>
      <c r="X49" s="14">
        <v>100</v>
      </c>
      <c r="Y49" s="14">
        <v>100</v>
      </c>
      <c r="Z49" s="14">
        <v>100</v>
      </c>
      <c r="AA49" s="159">
        <v>100</v>
      </c>
      <c r="AB49" s="175"/>
      <c r="AC49" s="160">
        <v>100</v>
      </c>
      <c r="AD49" s="25">
        <v>100</v>
      </c>
      <c r="AE49" s="25">
        <v>100</v>
      </c>
      <c r="AF49" s="25">
        <v>100</v>
      </c>
      <c r="AG49" s="25">
        <v>100</v>
      </c>
      <c r="AH49" s="25">
        <v>100</v>
      </c>
      <c r="AI49" s="25">
        <v>100</v>
      </c>
      <c r="AJ49" s="25">
        <v>100</v>
      </c>
      <c r="AK49" s="25">
        <v>100</v>
      </c>
      <c r="AL49" s="25">
        <v>100</v>
      </c>
      <c r="AM49" s="25">
        <v>100</v>
      </c>
      <c r="AN49" s="25">
        <v>100</v>
      </c>
      <c r="AO49" s="159">
        <v>100</v>
      </c>
    </row>
    <row r="50" spans="1:42" s="65" customFormat="1" ht="51">
      <c r="A50" s="336"/>
      <c r="B50" s="339"/>
      <c r="C50" s="375"/>
      <c r="D50" s="371" t="e">
        <f>#REF!</f>
        <v>#REF!</v>
      </c>
      <c r="E50" s="333">
        <v>50</v>
      </c>
      <c r="F50" s="21" t="str">
        <f>'PROGRAMADO_METAS_PRODUCTO 2018'!F50</f>
        <v>041</v>
      </c>
      <c r="G50" s="63">
        <f>'PROGRAMADO_METAS_PRODUCTO 2018'!G50</f>
        <v>20</v>
      </c>
      <c r="H50" s="35" t="str">
        <f>'PROGRAMADO_METAS_PRODUCTO 2018'!I50</f>
        <v>Desarrollar un Plan de asistencia técnica a las EPS/IPS para fortalecer la atención</v>
      </c>
      <c r="I50" s="35">
        <f>'PROGRAMADO_METAS_PRODUCTO 2018'!J50</f>
        <v>48</v>
      </c>
      <c r="J50" s="35" t="str">
        <f>'PROGRAMADO_METAS_PRODUCTO 2018'!K50</f>
        <v>Mantenimiento
(Stock)</v>
      </c>
      <c r="K50" s="35" t="str">
        <f>'PROGRAMADO_METAS_PRODUCTO 2018'!L50</f>
        <v>SAL041</v>
      </c>
      <c r="L50" s="35" t="str">
        <f>'PROGRAMADO_METAS_PRODUCTO 2018'!N50</f>
        <v>Numero de EPS/IPS con asistencia técnica</v>
      </c>
      <c r="M50" s="35" t="str">
        <f>'PROGRAMADO_METAS_PRODUCTO 2018'!O50</f>
        <v>Intervenciones Individuales y Colectivas en Salud Pública</v>
      </c>
      <c r="N50" s="66" t="str">
        <f>'PROGRAMADO_METAS_PRODUCTO 2018'!Q50</f>
        <v>48</v>
      </c>
      <c r="O50" s="41">
        <f>'PROGRAMADO_METAS_PRODUCTO 2018'!R50</f>
        <v>48</v>
      </c>
      <c r="P50" s="67" t="str">
        <f>'PROGRAMADO_METAS_PRODUCTO 2018'!S50</f>
        <v>48</v>
      </c>
      <c r="Q50" s="67" t="str">
        <f>'PROGRAMADO_METAS_PRODUCTO 2018'!T50</f>
        <v>48</v>
      </c>
      <c r="R50" s="53">
        <f>'PROGRAMADO_METAS_PRODUCTO 2018'!U50</f>
        <v>48</v>
      </c>
      <c r="S50" s="64" t="str">
        <f>'PROGRAMADO_METAS_PRODUCTO 2018'!V50</f>
        <v>Secretaría de Salud</v>
      </c>
      <c r="T50" s="158"/>
      <c r="U50" s="14">
        <v>12.5</v>
      </c>
      <c r="V50" s="14">
        <v>50</v>
      </c>
      <c r="W50" s="14">
        <v>77.083333333333343</v>
      </c>
      <c r="X50" s="14">
        <v>83.333333333333343</v>
      </c>
      <c r="Y50" s="14">
        <v>83.333333333333343</v>
      </c>
      <c r="Z50" s="14">
        <v>100</v>
      </c>
      <c r="AA50" s="159">
        <v>100</v>
      </c>
      <c r="AB50" s="175"/>
      <c r="AC50" s="160">
        <v>0</v>
      </c>
      <c r="AD50" s="25">
        <v>0</v>
      </c>
      <c r="AE50" s="25">
        <v>8.3333333333333321</v>
      </c>
      <c r="AF50" s="25">
        <v>10.416666666666668</v>
      </c>
      <c r="AG50" s="25">
        <v>14.583333333333334</v>
      </c>
      <c r="AH50" s="25">
        <v>50</v>
      </c>
      <c r="AI50" s="25">
        <v>56.25</v>
      </c>
      <c r="AJ50" s="25">
        <v>100</v>
      </c>
      <c r="AK50" s="25">
        <v>100</v>
      </c>
      <c r="AL50" s="25">
        <v>100</v>
      </c>
      <c r="AM50" s="25">
        <v>100</v>
      </c>
      <c r="AN50" s="25">
        <v>100</v>
      </c>
      <c r="AO50" s="159">
        <v>100</v>
      </c>
    </row>
    <row r="51" spans="1:42" s="65" customFormat="1" ht="51">
      <c r="A51" s="336"/>
      <c r="B51" s="339"/>
      <c r="C51" s="375"/>
      <c r="D51" s="332"/>
      <c r="E51" s="334"/>
      <c r="F51" s="21" t="str">
        <f>'PROGRAMADO_METAS_PRODUCTO 2018'!F51</f>
        <v>042</v>
      </c>
      <c r="G51" s="63">
        <f>'PROGRAMADO_METAS_PRODUCTO 2018'!G51</f>
        <v>30</v>
      </c>
      <c r="H51" s="35" t="str">
        <f>'PROGRAMADO_METAS_PRODUCTO 2018'!I51</f>
        <v>Mitigar el consumo a través del centro de escucha como estrategia comunitaria</v>
      </c>
      <c r="I51" s="35">
        <f>'PROGRAMADO_METAS_PRODUCTO 2018'!J51</f>
        <v>1</v>
      </c>
      <c r="J51" s="35" t="str">
        <f>'PROGRAMADO_METAS_PRODUCTO 2018'!K51</f>
        <v>Mantenimiento
(Stock)</v>
      </c>
      <c r="K51" s="35" t="str">
        <f>'PROGRAMADO_METAS_PRODUCTO 2018'!L51</f>
        <v>SAL042</v>
      </c>
      <c r="L51" s="35" t="str">
        <f>'PROGRAMADO_METAS_PRODUCTO 2018'!N51</f>
        <v>Existencia del centro de escucha activo</v>
      </c>
      <c r="M51" s="35" t="str">
        <f>'PROGRAMADO_METAS_PRODUCTO 2018'!O51</f>
        <v>Intervenciones Individuales y Colectivas en Salud Pública</v>
      </c>
      <c r="N51" s="66" t="str">
        <f>'PROGRAMADO_METAS_PRODUCTO 2018'!Q51</f>
        <v>1</v>
      </c>
      <c r="O51" s="41">
        <f>'PROGRAMADO_METAS_PRODUCTO 2018'!R51</f>
        <v>1</v>
      </c>
      <c r="P51" s="67" t="str">
        <f>'PROGRAMADO_METAS_PRODUCTO 2018'!S51</f>
        <v>1</v>
      </c>
      <c r="Q51" s="67" t="str">
        <f>'PROGRAMADO_METAS_PRODUCTO 2018'!T51</f>
        <v>1</v>
      </c>
      <c r="R51" s="53">
        <f>'PROGRAMADO_METAS_PRODUCTO 2018'!U51</f>
        <v>1</v>
      </c>
      <c r="S51" s="64" t="str">
        <f>'PROGRAMADO_METAS_PRODUCTO 2018'!V51</f>
        <v>Secretaría de Salud</v>
      </c>
      <c r="T51" s="158"/>
      <c r="U51" s="14">
        <v>100</v>
      </c>
      <c r="V51" s="14">
        <v>100</v>
      </c>
      <c r="W51" s="14">
        <v>100</v>
      </c>
      <c r="X51" s="14">
        <v>100</v>
      </c>
      <c r="Y51" s="14">
        <v>100</v>
      </c>
      <c r="Z51" s="14">
        <v>100</v>
      </c>
      <c r="AA51" s="159">
        <v>100</v>
      </c>
      <c r="AB51" s="175"/>
      <c r="AC51" s="160">
        <v>0</v>
      </c>
      <c r="AD51" s="25">
        <v>0</v>
      </c>
      <c r="AE51" s="25">
        <v>0</v>
      </c>
      <c r="AF51" s="25">
        <v>0</v>
      </c>
      <c r="AG51" s="25">
        <v>100</v>
      </c>
      <c r="AH51" s="25">
        <v>100</v>
      </c>
      <c r="AI51" s="25">
        <v>100</v>
      </c>
      <c r="AJ51" s="25">
        <v>100</v>
      </c>
      <c r="AK51" s="25">
        <v>100</v>
      </c>
      <c r="AL51" s="25">
        <v>100</v>
      </c>
      <c r="AM51" s="25">
        <v>100</v>
      </c>
      <c r="AN51" s="25">
        <v>100</v>
      </c>
      <c r="AO51" s="159">
        <v>100</v>
      </c>
    </row>
    <row r="52" spans="1:42" s="65" customFormat="1" ht="51">
      <c r="A52" s="336"/>
      <c r="B52" s="339"/>
      <c r="C52" s="375"/>
      <c r="D52" s="361"/>
      <c r="E52" s="356"/>
      <c r="F52" s="21" t="str">
        <f>'PROGRAMADO_METAS_PRODUCTO 2018'!F52</f>
        <v>043</v>
      </c>
      <c r="G52" s="63">
        <f>'PROGRAMADO_METAS_PRODUCTO 2018'!G52</f>
        <v>50</v>
      </c>
      <c r="H52" s="35" t="str">
        <f>'PROGRAMADO_METAS_PRODUCTO 2018'!I52</f>
        <v>Mantener 75 colegios con proyectos de prevención activos por año</v>
      </c>
      <c r="I52" s="35">
        <f>'PROGRAMADO_METAS_PRODUCTO 2018'!J52</f>
        <v>75</v>
      </c>
      <c r="J52" s="35" t="str">
        <f>'PROGRAMADO_METAS_PRODUCTO 2018'!K52</f>
        <v>Mantenimiento
(Stock)</v>
      </c>
      <c r="K52" s="35" t="str">
        <f>'PROGRAMADO_METAS_PRODUCTO 2018'!L52</f>
        <v>SAL043</v>
      </c>
      <c r="L52" s="35" t="str">
        <f>'PROGRAMADO_METAS_PRODUCTO 2018'!N52</f>
        <v>Número de colegios con proyectos de prevención en consumo de sustancias psicoactivas</v>
      </c>
      <c r="M52" s="35" t="str">
        <f>'PROGRAMADO_METAS_PRODUCTO 2018'!O52</f>
        <v>Intervenciones Individuales y Colectivas en Salud Pública</v>
      </c>
      <c r="N52" s="66" t="str">
        <f>'PROGRAMADO_METAS_PRODUCTO 2018'!Q52</f>
        <v>75</v>
      </c>
      <c r="O52" s="41">
        <f>'PROGRAMADO_METAS_PRODUCTO 2018'!R52</f>
        <v>75</v>
      </c>
      <c r="P52" s="67" t="str">
        <f>'PROGRAMADO_METAS_PRODUCTO 2018'!S52</f>
        <v>75</v>
      </c>
      <c r="Q52" s="67" t="str">
        <f>'PROGRAMADO_METAS_PRODUCTO 2018'!T52</f>
        <v>75</v>
      </c>
      <c r="R52" s="53">
        <f>'PROGRAMADO_METAS_PRODUCTO 2018'!U52</f>
        <v>75</v>
      </c>
      <c r="S52" s="64" t="str">
        <f>'PROGRAMADO_METAS_PRODUCTO 2018'!V52</f>
        <v>Secretaría de Salud</v>
      </c>
      <c r="T52" s="158"/>
      <c r="U52" s="14">
        <v>45.333333333333329</v>
      </c>
      <c r="V52" s="14">
        <v>72</v>
      </c>
      <c r="W52" s="14">
        <v>96</v>
      </c>
      <c r="X52" s="14">
        <v>96</v>
      </c>
      <c r="Y52" s="14">
        <v>100</v>
      </c>
      <c r="Z52" s="14">
        <v>100</v>
      </c>
      <c r="AA52" s="159">
        <v>100</v>
      </c>
      <c r="AB52" s="175"/>
      <c r="AC52" s="160">
        <v>0</v>
      </c>
      <c r="AD52" s="25">
        <v>0</v>
      </c>
      <c r="AE52" s="25">
        <v>0</v>
      </c>
      <c r="AF52" s="25">
        <v>4</v>
      </c>
      <c r="AG52" s="25">
        <v>53.333333333333336</v>
      </c>
      <c r="AH52" s="25">
        <v>72</v>
      </c>
      <c r="AI52" s="25">
        <v>72</v>
      </c>
      <c r="AJ52" s="25">
        <v>90.666666666666657</v>
      </c>
      <c r="AK52" s="25">
        <v>90.666666666666657</v>
      </c>
      <c r="AL52" s="25">
        <v>93.333333333333329</v>
      </c>
      <c r="AM52" s="25">
        <v>93.333333333333329</v>
      </c>
      <c r="AN52" s="25">
        <v>100</v>
      </c>
      <c r="AO52" s="159">
        <v>100</v>
      </c>
    </row>
    <row r="53" spans="1:42" s="65" customFormat="1" ht="38.25">
      <c r="A53" s="362" t="str">
        <f>'[1]2_ESTRUCTURA_PDM'!H11</f>
        <v>1.2.04</v>
      </c>
      <c r="B53" s="339">
        <f>'[1]2_ESTRUCTURA_PDM'!I11</f>
        <v>13</v>
      </c>
      <c r="C53" s="376" t="str">
        <f>'[1]2_ESTRUCTURA_PDM'!J11</f>
        <v>Seguridad alimentaria y nutricional</v>
      </c>
      <c r="D53" s="21" t="e">
        <f>#REF!</f>
        <v>#REF!</v>
      </c>
      <c r="E53" s="22">
        <v>25</v>
      </c>
      <c r="F53" s="21" t="str">
        <f>'PROGRAMADO_METAS_PRODUCTO 2018'!F53</f>
        <v>044</v>
      </c>
      <c r="G53" s="63">
        <f>'PROGRAMADO_METAS_PRODUCTO 2018'!G53</f>
        <v>100</v>
      </c>
      <c r="H53" s="35" t="str">
        <f>'PROGRAMADO_METAS_PRODUCTO 2018'!I53</f>
        <v xml:space="preserve">Desarrollo de 1 programa de atención nutricional a población vulnerable </v>
      </c>
      <c r="I53" s="40">
        <f>'PROGRAMADO_METAS_PRODUCTO 2018'!J53</f>
        <v>1</v>
      </c>
      <c r="J53" s="35" t="str">
        <f>'PROGRAMADO_METAS_PRODUCTO 2018'!K53</f>
        <v>Mantenimiento
(Stock)</v>
      </c>
      <c r="K53" s="35" t="str">
        <f>'PROGRAMADO_METAS_PRODUCTO 2018'!L53</f>
        <v>SAL044</v>
      </c>
      <c r="L53" s="35" t="str">
        <f>'PROGRAMADO_METAS_PRODUCTO 2018'!N53</f>
        <v>Programa de atención nutricional a población vulnerable,activo</v>
      </c>
      <c r="M53" s="35" t="str">
        <f>'PROGRAMADO_METAS_PRODUCTO 2018'!O53</f>
        <v>Atención y Orientación Integral a Población Vulnerable</v>
      </c>
      <c r="N53" s="66" t="str">
        <f>'PROGRAMADO_METAS_PRODUCTO 2018'!Q53</f>
        <v>1</v>
      </c>
      <c r="O53" s="41">
        <f>'PROGRAMADO_METAS_PRODUCTO 2018'!R53</f>
        <v>1</v>
      </c>
      <c r="P53" s="67" t="str">
        <f>'PROGRAMADO_METAS_PRODUCTO 2018'!S53</f>
        <v>1</v>
      </c>
      <c r="Q53" s="67" t="str">
        <f>'PROGRAMADO_METAS_PRODUCTO 2018'!T53</f>
        <v>1</v>
      </c>
      <c r="R53" s="53">
        <f>'PROGRAMADO_METAS_PRODUCTO 2018'!U53</f>
        <v>1</v>
      </c>
      <c r="S53" s="64" t="str">
        <f>'PROGRAMADO_METAS_PRODUCTO 2018'!V53</f>
        <v>Secretaría de Salud</v>
      </c>
      <c r="T53" s="158"/>
      <c r="U53" s="14">
        <v>100</v>
      </c>
      <c r="V53" s="14">
        <v>100</v>
      </c>
      <c r="W53" s="14">
        <v>100</v>
      </c>
      <c r="X53" s="14">
        <v>100</v>
      </c>
      <c r="Y53" s="14">
        <v>100</v>
      </c>
      <c r="Z53" s="14">
        <v>100</v>
      </c>
      <c r="AA53" s="159">
        <v>100</v>
      </c>
      <c r="AB53" s="175"/>
      <c r="AC53" s="160">
        <v>0</v>
      </c>
      <c r="AD53" s="25">
        <v>0</v>
      </c>
      <c r="AE53" s="25">
        <v>0</v>
      </c>
      <c r="AF53" s="25">
        <v>0</v>
      </c>
      <c r="AG53" s="25">
        <v>0</v>
      </c>
      <c r="AH53" s="25">
        <v>100</v>
      </c>
      <c r="AI53" s="25">
        <v>100</v>
      </c>
      <c r="AJ53" s="25">
        <v>100</v>
      </c>
      <c r="AK53" s="25">
        <v>100</v>
      </c>
      <c r="AL53" s="25">
        <v>100</v>
      </c>
      <c r="AM53" s="25">
        <v>100</v>
      </c>
      <c r="AN53" s="25">
        <v>100</v>
      </c>
      <c r="AO53" s="159">
        <v>100</v>
      </c>
    </row>
    <row r="54" spans="1:42" s="65" customFormat="1" ht="51">
      <c r="A54" s="336"/>
      <c r="B54" s="339"/>
      <c r="C54" s="375"/>
      <c r="D54" s="371" t="e">
        <f>#REF!</f>
        <v>#REF!</v>
      </c>
      <c r="E54" s="333">
        <v>25</v>
      </c>
      <c r="F54" s="21" t="str">
        <f>'PROGRAMADO_METAS_PRODUCTO 2018'!F54</f>
        <v>045</v>
      </c>
      <c r="G54" s="63">
        <f>'PROGRAMADO_METAS_PRODUCTO 2018'!G54</f>
        <v>50</v>
      </c>
      <c r="H54" s="35" t="str">
        <f>'PROGRAMADO_METAS_PRODUCTO 2018'!I54</f>
        <v>Realizar un estudio dirigido a la población menor de 5 años</v>
      </c>
      <c r="I54" s="40">
        <f>'PROGRAMADO_METAS_PRODUCTO 2018'!J54</f>
        <v>1</v>
      </c>
      <c r="J54" s="35" t="str">
        <f>'PROGRAMADO_METAS_PRODUCTO 2018'!K54</f>
        <v>Incremento</v>
      </c>
      <c r="K54" s="35" t="str">
        <f>'PROGRAMADO_METAS_PRODUCTO 2018'!L54</f>
        <v>SAL045</v>
      </c>
      <c r="L54" s="35" t="str">
        <f>'PROGRAMADO_METAS_PRODUCTO 2018'!N54</f>
        <v>Estudio nutricional poblacional en menores de 5 años</v>
      </c>
      <c r="M54" s="35" t="str">
        <f>'PROGRAMADO_METAS_PRODUCTO 2018'!O54</f>
        <v>Intervenciones Individuales y Colectivas en Salud Pública</v>
      </c>
      <c r="N54" s="35">
        <f>'PROGRAMADO_METAS_PRODUCTO 2018'!Q54</f>
        <v>0</v>
      </c>
      <c r="O54" s="53">
        <f>'PROGRAMADO_METAS_PRODUCTO 2018'!R54</f>
        <v>1</v>
      </c>
      <c r="P54" s="53">
        <f>'PROGRAMADO_METAS_PRODUCTO 2018'!S54</f>
        <v>0</v>
      </c>
      <c r="Q54" s="53">
        <f>'PROGRAMADO_METAS_PRODUCTO 2018'!T54</f>
        <v>0</v>
      </c>
      <c r="R54" s="53">
        <f>'PROGRAMADO_METAS_PRODUCTO 2018'!U54</f>
        <v>0</v>
      </c>
      <c r="S54" s="64" t="str">
        <f>'PROGRAMADO_METAS_PRODUCTO 2018'!V54</f>
        <v>Secretaría de Salud</v>
      </c>
      <c r="T54" s="158"/>
      <c r="U54" s="14">
        <v>0</v>
      </c>
      <c r="V54" s="14">
        <v>0</v>
      </c>
      <c r="W54" s="14">
        <v>0</v>
      </c>
      <c r="X54" s="14">
        <v>0</v>
      </c>
      <c r="Y54" s="14">
        <v>0</v>
      </c>
      <c r="Z54" s="14">
        <v>100</v>
      </c>
      <c r="AA54" s="159">
        <v>100</v>
      </c>
      <c r="AB54" s="175"/>
      <c r="AC54" s="160" t="s">
        <v>2317</v>
      </c>
      <c r="AD54" s="25" t="s">
        <v>2317</v>
      </c>
      <c r="AE54" s="25" t="s">
        <v>2317</v>
      </c>
      <c r="AF54" s="25" t="s">
        <v>2317</v>
      </c>
      <c r="AG54" s="25" t="s">
        <v>2317</v>
      </c>
      <c r="AH54" s="25" t="s">
        <v>2317</v>
      </c>
      <c r="AI54" s="25" t="s">
        <v>2317</v>
      </c>
      <c r="AJ54" s="25" t="s">
        <v>2317</v>
      </c>
      <c r="AK54" s="25" t="s">
        <v>2317</v>
      </c>
      <c r="AL54" s="25" t="s">
        <v>2317</v>
      </c>
      <c r="AM54" s="25" t="s">
        <v>2317</v>
      </c>
      <c r="AN54" s="25" t="s">
        <v>2317</v>
      </c>
      <c r="AO54" s="25" t="s">
        <v>2317</v>
      </c>
    </row>
    <row r="55" spans="1:42" s="65" customFormat="1" ht="76.5">
      <c r="A55" s="336"/>
      <c r="B55" s="339"/>
      <c r="C55" s="375"/>
      <c r="D55" s="361"/>
      <c r="E55" s="356"/>
      <c r="F55" s="21" t="str">
        <f>'PROGRAMADO_METAS_PRODUCTO 2018'!F55</f>
        <v>046</v>
      </c>
      <c r="G55" s="63">
        <f>'PROGRAMADO_METAS_PRODUCTO 2018'!G55</f>
        <v>50</v>
      </c>
      <c r="H55" s="35" t="str">
        <f>'PROGRAMADO_METAS_PRODUCTO 2018'!I55</f>
        <v>Disminución de la desnutrición crónica sobre el valor hallado en el estudio poblacional</v>
      </c>
      <c r="I55" s="36" t="str">
        <f>'PROGRAMADO_METAS_PRODUCTO 2018'!J55</f>
        <v>Desnutrición crónica inferior al resultado hallado en el estudio</v>
      </c>
      <c r="J55" s="35" t="str">
        <f>'PROGRAMADO_METAS_PRODUCTO 2018'!K55</f>
        <v>Reducción</v>
      </c>
      <c r="K55" s="35" t="str">
        <f>'PROGRAMADO_METAS_PRODUCTO 2018'!L55</f>
        <v>SAL046</v>
      </c>
      <c r="L55" s="35" t="str">
        <f>'PROGRAMADO_METAS_PRODUCTO 2018'!N55</f>
        <v>Prevalencia de DNT Crónica en menores de 5 años</v>
      </c>
      <c r="M55" s="35" t="str">
        <f>'PROGRAMADO_METAS_PRODUCTO 2018'!O55</f>
        <v>Intervenciones Individuales y Colectivas en Salud Pública</v>
      </c>
      <c r="N55" s="35">
        <f>'PROGRAMADO_METAS_PRODUCTO 2018'!Q55</f>
        <v>11.3</v>
      </c>
      <c r="O55" s="68" t="str">
        <f>'PROGRAMADO_METAS_PRODUCTO 2018'!R55</f>
        <v>---</v>
      </c>
      <c r="P55" s="69" t="str">
        <f>'PROGRAMADO_METAS_PRODUCTO 2018'!S55</f>
        <v>Desnutrición crónica inferior al resultado hallado en el estudio</v>
      </c>
      <c r="Q55" s="69" t="str">
        <f>'PROGRAMADO_METAS_PRODUCTO 2018'!T55</f>
        <v>Desnutrición crónica inferior al resultado hallado en el estudio</v>
      </c>
      <c r="R55" s="69" t="str">
        <f>'PROGRAMADO_METAS_PRODUCTO 2018'!U55</f>
        <v>Desnutrición crónica inferior al resultado hallado en el estudio</v>
      </c>
      <c r="S55" s="64" t="str">
        <f>'PROGRAMADO_METAS_PRODUCTO 2018'!V55</f>
        <v>Secretaría de Salud</v>
      </c>
      <c r="T55" s="158"/>
      <c r="U55" s="99" t="s">
        <v>850</v>
      </c>
      <c r="V55" s="99" t="s">
        <v>850</v>
      </c>
      <c r="W55" s="99" t="s">
        <v>850</v>
      </c>
      <c r="X55" s="99" t="s">
        <v>850</v>
      </c>
      <c r="Y55" s="99" t="s">
        <v>850</v>
      </c>
      <c r="Z55" s="99" t="s">
        <v>850</v>
      </c>
      <c r="AA55" s="159" t="s">
        <v>850</v>
      </c>
      <c r="AB55" s="175"/>
      <c r="AC55" s="176">
        <v>100</v>
      </c>
      <c r="AD55" s="25">
        <v>100</v>
      </c>
      <c r="AE55" s="25">
        <v>100</v>
      </c>
      <c r="AF55" s="25">
        <v>100</v>
      </c>
      <c r="AG55" s="25">
        <v>100</v>
      </c>
      <c r="AH55" s="25">
        <v>100</v>
      </c>
      <c r="AI55" s="25">
        <v>100</v>
      </c>
      <c r="AJ55" s="25">
        <v>100</v>
      </c>
      <c r="AK55" s="25">
        <v>100</v>
      </c>
      <c r="AL55" s="25">
        <v>100</v>
      </c>
      <c r="AM55" s="25">
        <v>100</v>
      </c>
      <c r="AN55" s="25">
        <v>100</v>
      </c>
      <c r="AO55" s="159">
        <v>100</v>
      </c>
    </row>
    <row r="56" spans="1:42" s="65" customFormat="1" ht="51">
      <c r="A56" s="336"/>
      <c r="B56" s="339"/>
      <c r="C56" s="375"/>
      <c r="D56" s="21" t="e">
        <f>#REF!</f>
        <v>#REF!</v>
      </c>
      <c r="E56" s="22">
        <v>25</v>
      </c>
      <c r="F56" s="21" t="str">
        <f>'PROGRAMADO_METAS_PRODUCTO 2018'!F56</f>
        <v>047</v>
      </c>
      <c r="G56" s="63">
        <f>'PROGRAMADO_METAS_PRODUCTO 2018'!G56</f>
        <v>100</v>
      </c>
      <c r="H56" s="35" t="str">
        <f>'PROGRAMADO_METAS_PRODUCTO 2018'!I56</f>
        <v>Atender en el programa nutricional al 100% de los menores de 2 años identificados mediante la estrategia APS</v>
      </c>
      <c r="I56" s="40">
        <f>'PROGRAMADO_METAS_PRODUCTO 2018'!J56</f>
        <v>100</v>
      </c>
      <c r="J56" s="35" t="str">
        <f>'PROGRAMADO_METAS_PRODUCTO 2018'!K56</f>
        <v>Mantenimiento
(Stock)</v>
      </c>
      <c r="K56" s="35" t="str">
        <f>'PROGRAMADO_METAS_PRODUCTO 2018'!L56</f>
        <v>SAL047</v>
      </c>
      <c r="L56" s="35" t="str">
        <f>'PROGRAMADO_METAS_PRODUCTO 2018'!N56</f>
        <v>Porcentaje de menores  de 2 años identificados e intervenidos en el programa nutricional</v>
      </c>
      <c r="M56" s="35" t="str">
        <f>'PROGRAMADO_METAS_PRODUCTO 2018'!O56</f>
        <v>Intervenciones Individuales y Colectivas en Salud Pública</v>
      </c>
      <c r="N56" s="35">
        <f>'PROGRAMADO_METAS_PRODUCTO 2018'!Q56</f>
        <v>100</v>
      </c>
      <c r="O56" s="53">
        <f>'PROGRAMADO_METAS_PRODUCTO 2018'!R56</f>
        <v>100</v>
      </c>
      <c r="P56" s="53">
        <f>'PROGRAMADO_METAS_PRODUCTO 2018'!S56</f>
        <v>100</v>
      </c>
      <c r="Q56" s="53">
        <f>'PROGRAMADO_METAS_PRODUCTO 2018'!T56</f>
        <v>100</v>
      </c>
      <c r="R56" s="53">
        <f>'PROGRAMADO_METAS_PRODUCTO 2018'!U56</f>
        <v>100</v>
      </c>
      <c r="S56" s="64" t="str">
        <f>'PROGRAMADO_METAS_PRODUCTO 2018'!V56</f>
        <v>Secretaría de Salud</v>
      </c>
      <c r="T56" s="158"/>
      <c r="U56" s="14">
        <v>0</v>
      </c>
      <c r="V56" s="14">
        <v>0</v>
      </c>
      <c r="W56" s="14">
        <v>0</v>
      </c>
      <c r="X56" s="14">
        <v>0</v>
      </c>
      <c r="Y56" s="14">
        <v>0</v>
      </c>
      <c r="Z56" s="14">
        <v>100</v>
      </c>
      <c r="AA56" s="159">
        <v>100</v>
      </c>
      <c r="AB56" s="175"/>
      <c r="AC56" s="160">
        <v>100</v>
      </c>
      <c r="AD56" s="25">
        <v>100</v>
      </c>
      <c r="AE56" s="25">
        <v>100</v>
      </c>
      <c r="AF56" s="25">
        <v>100</v>
      </c>
      <c r="AG56" s="25">
        <v>100</v>
      </c>
      <c r="AH56" s="25">
        <v>100</v>
      </c>
      <c r="AI56" s="25">
        <v>100</v>
      </c>
      <c r="AJ56" s="25">
        <v>100</v>
      </c>
      <c r="AK56" s="25">
        <v>100</v>
      </c>
      <c r="AL56" s="25">
        <v>100</v>
      </c>
      <c r="AM56" s="25">
        <v>100</v>
      </c>
      <c r="AN56" s="25">
        <v>100</v>
      </c>
      <c r="AO56" s="159">
        <v>100</v>
      </c>
    </row>
    <row r="57" spans="1:42" s="65" customFormat="1" ht="63.75">
      <c r="A57" s="336"/>
      <c r="B57" s="339"/>
      <c r="C57" s="375"/>
      <c r="D57" s="371" t="e">
        <f>#REF!</f>
        <v>#REF!</v>
      </c>
      <c r="E57" s="333">
        <v>25</v>
      </c>
      <c r="F57" s="21" t="str">
        <f>'PROGRAMADO_METAS_PRODUCTO 2018'!F57</f>
        <v>048</v>
      </c>
      <c r="G57" s="22">
        <f>'PROGRAMADO_METAS_PRODUCTO 2018'!G57</f>
        <v>50</v>
      </c>
      <c r="H57" s="35" t="str">
        <f>'PROGRAMADO_METAS_PRODUCTO 2018'!I57</f>
        <v>Realizar 36.000 visitas de IVC (inspección vigilancia y control) a establecimientos y puestos de ventas de alimentos, en el cuatrienio (9.000 por año)</v>
      </c>
      <c r="I57" s="177">
        <f>'PROGRAMADO_METAS_PRODUCTO 2018'!J57</f>
        <v>9000</v>
      </c>
      <c r="J57" s="35" t="str">
        <f>'PROGRAMADO_METAS_PRODUCTO 2018'!K57</f>
        <v>Incremento
(Flujo)</v>
      </c>
      <c r="K57" s="35" t="str">
        <f>'PROGRAMADO_METAS_PRODUCTO 2018'!L57</f>
        <v>SAL048</v>
      </c>
      <c r="L57" s="35" t="str">
        <f>'PROGRAMADO_METAS_PRODUCTO 2018'!N57</f>
        <v>Número de visitas de IVC a establecimientos de alimentos</v>
      </c>
      <c r="M57" s="35" t="str">
        <f>'PROGRAMADO_METAS_PRODUCTO 2018'!O57</f>
        <v>Control del Impacto Ambiental y favorecimiento al Desarrollo Sostenible</v>
      </c>
      <c r="N57" s="57">
        <f>'PROGRAMADO_METAS_PRODUCTO 2018'!Q57</f>
        <v>9107</v>
      </c>
      <c r="O57" s="58">
        <f>'PROGRAMADO_METAS_PRODUCTO 2018'!R57</f>
        <v>9000</v>
      </c>
      <c r="P57" s="58">
        <f>'PROGRAMADO_METAS_PRODUCTO 2018'!S57</f>
        <v>9000</v>
      </c>
      <c r="Q57" s="58">
        <f>'PROGRAMADO_METAS_PRODUCTO 2018'!T57</f>
        <v>9000</v>
      </c>
      <c r="R57" s="58">
        <f>'PROGRAMADO_METAS_PRODUCTO 2018'!U57</f>
        <v>9000</v>
      </c>
      <c r="S57" s="64" t="str">
        <f>'PROGRAMADO_METAS_PRODUCTO 2018'!V57</f>
        <v>Secretaría de Salud</v>
      </c>
      <c r="T57" s="158"/>
      <c r="U57" s="14">
        <v>16.666666666666664</v>
      </c>
      <c r="V57" s="14">
        <v>33.333333333333329</v>
      </c>
      <c r="W57" s="14">
        <v>50</v>
      </c>
      <c r="X57" s="14">
        <v>66.666666666666657</v>
      </c>
      <c r="Y57" s="14">
        <v>83.333333333333343</v>
      </c>
      <c r="Z57" s="14">
        <v>100</v>
      </c>
      <c r="AA57" s="159">
        <v>100</v>
      </c>
      <c r="AB57" s="175"/>
      <c r="AC57" s="160">
        <v>37.466666666666661</v>
      </c>
      <c r="AD57" s="25">
        <v>43.655555555555551</v>
      </c>
      <c r="AE57" s="25">
        <v>52.988888888888887</v>
      </c>
      <c r="AF57" s="25">
        <v>59.644444444444446</v>
      </c>
      <c r="AG57" s="25">
        <v>66.433333333333337</v>
      </c>
      <c r="AH57" s="25">
        <v>73.088888888888889</v>
      </c>
      <c r="AI57" s="25">
        <v>78.2</v>
      </c>
      <c r="AJ57" s="25">
        <v>84.477777777777774</v>
      </c>
      <c r="AK57" s="25">
        <v>90.211111111111109</v>
      </c>
      <c r="AL57" s="25">
        <v>98.544444444444451</v>
      </c>
      <c r="AM57" s="25">
        <v>103.13333333333334</v>
      </c>
      <c r="AN57" s="25">
        <v>103.13333333333334</v>
      </c>
      <c r="AO57" s="159">
        <v>100</v>
      </c>
    </row>
    <row r="58" spans="1:42" s="65" customFormat="1" ht="51">
      <c r="A58" s="336"/>
      <c r="B58" s="339"/>
      <c r="C58" s="375"/>
      <c r="D58" s="361"/>
      <c r="E58" s="356"/>
      <c r="F58" s="21" t="str">
        <f>'PROGRAMADO_METAS_PRODUCTO 2018'!F58</f>
        <v>049</v>
      </c>
      <c r="G58" s="22">
        <f>'PROGRAMADO_METAS_PRODUCTO 2018'!G58</f>
        <v>50</v>
      </c>
      <c r="H58" s="35" t="str">
        <f>'PROGRAMADO_METAS_PRODUCTO 2018'!I58</f>
        <v>Realizar investigación de campo en el 100% de las enfermedades transmitidas por alimentos notificadas</v>
      </c>
      <c r="I58" s="35">
        <f>'PROGRAMADO_METAS_PRODUCTO 2018'!J58</f>
        <v>100</v>
      </c>
      <c r="J58" s="35" t="str">
        <f>'PROGRAMADO_METAS_PRODUCTO 2018'!K58</f>
        <v>Mantenimiento
(Stock)</v>
      </c>
      <c r="K58" s="35" t="str">
        <f>'PROGRAMADO_METAS_PRODUCTO 2018'!L58</f>
        <v>SAL049</v>
      </c>
      <c r="L58" s="35" t="str">
        <f>'PROGRAMADO_METAS_PRODUCTO 2018'!N58</f>
        <v>Porcentaje de eventos investigados, relacionados con enfermedades transmitidas por alimentos ETA</v>
      </c>
      <c r="M58" s="35" t="str">
        <f>'PROGRAMADO_METAS_PRODUCTO 2018'!O58</f>
        <v>Control del Impacto Ambiental y favorecimiento al Desarrollo Sostenible</v>
      </c>
      <c r="N58" s="35">
        <f>'PROGRAMADO_METAS_PRODUCTO 2018'!Q58</f>
        <v>100</v>
      </c>
      <c r="O58" s="53">
        <f>'PROGRAMADO_METAS_PRODUCTO 2018'!R58</f>
        <v>100</v>
      </c>
      <c r="P58" s="53">
        <f>'PROGRAMADO_METAS_PRODUCTO 2018'!S58</f>
        <v>100</v>
      </c>
      <c r="Q58" s="53">
        <f>'PROGRAMADO_METAS_PRODUCTO 2018'!T58</f>
        <v>100</v>
      </c>
      <c r="R58" s="53">
        <f>'PROGRAMADO_METAS_PRODUCTO 2018'!U58</f>
        <v>100</v>
      </c>
      <c r="S58" s="64" t="str">
        <f>'PROGRAMADO_METAS_PRODUCTO 2018'!V58</f>
        <v>Secretaría de Salud</v>
      </c>
      <c r="T58" s="158"/>
      <c r="U58" s="14">
        <v>100</v>
      </c>
      <c r="V58" s="14">
        <v>100</v>
      </c>
      <c r="W58" s="14">
        <v>100</v>
      </c>
      <c r="X58" s="14">
        <v>100</v>
      </c>
      <c r="Y58" s="14">
        <v>100</v>
      </c>
      <c r="Z58" s="14">
        <v>100</v>
      </c>
      <c r="AA58" s="159">
        <v>100</v>
      </c>
      <c r="AB58" s="175"/>
      <c r="AC58" s="160">
        <v>0</v>
      </c>
      <c r="AD58" s="25">
        <v>0</v>
      </c>
      <c r="AE58" s="25">
        <v>0</v>
      </c>
      <c r="AF58" s="25">
        <v>0</v>
      </c>
      <c r="AG58" s="25">
        <v>0</v>
      </c>
      <c r="AH58" s="25">
        <v>0</v>
      </c>
      <c r="AI58" s="25">
        <v>0</v>
      </c>
      <c r="AJ58" s="25">
        <v>100</v>
      </c>
      <c r="AK58" s="25">
        <v>100</v>
      </c>
      <c r="AL58" s="25">
        <v>100</v>
      </c>
      <c r="AM58" s="25">
        <v>100</v>
      </c>
      <c r="AN58" s="25">
        <v>100</v>
      </c>
      <c r="AO58" s="159">
        <v>100</v>
      </c>
    </row>
    <row r="59" spans="1:42" s="65" customFormat="1" ht="51">
      <c r="A59" s="362" t="str">
        <f>'[1]2_ESTRUCTURA_PDM'!H12</f>
        <v>1.2.05</v>
      </c>
      <c r="B59" s="339">
        <f>'[1]2_ESTRUCTURA_PDM'!I12</f>
        <v>6</v>
      </c>
      <c r="C59" s="376" t="str">
        <f>'[1]2_ESTRUCTURA_PDM'!J12</f>
        <v>Sexualidad, derechos sexuales y reproductivos</v>
      </c>
      <c r="D59" s="371" t="e">
        <f>#REF!</f>
        <v>#REF!</v>
      </c>
      <c r="E59" s="333">
        <v>25</v>
      </c>
      <c r="F59" s="21" t="str">
        <f>'PROGRAMADO_METAS_PRODUCTO 2018'!F59</f>
        <v>050</v>
      </c>
      <c r="G59" s="63">
        <f>'PROGRAMADO_METAS_PRODUCTO 2018'!G59</f>
        <v>50</v>
      </c>
      <c r="H59" s="35" t="str">
        <f>'PROGRAMADO_METAS_PRODUCTO 2018'!I59</f>
        <v>Mantener un programa de asistencia técnica al 100% de IPS con programa de  planificación familiar, en el cuatrienio</v>
      </c>
      <c r="I59" s="35">
        <f>'PROGRAMADO_METAS_PRODUCTO 2018'!J59</f>
        <v>100</v>
      </c>
      <c r="J59" s="35" t="str">
        <f>'PROGRAMADO_METAS_PRODUCTO 2018'!K59</f>
        <v>Mantenimiento
(Stock)</v>
      </c>
      <c r="K59" s="35" t="str">
        <f>'PROGRAMADO_METAS_PRODUCTO 2018'!L59</f>
        <v>SAL050</v>
      </c>
      <c r="L59" s="35" t="str">
        <f>'PROGRAMADO_METAS_PRODUCTO 2018'!N59</f>
        <v>Porcentaje de IPS con asistencia técnica en planificación familiar</v>
      </c>
      <c r="M59" s="35" t="str">
        <f>'PROGRAMADO_METAS_PRODUCTO 2018'!O59</f>
        <v>Intervenciones Individuales y Colectivas en Salud Pública</v>
      </c>
      <c r="N59" s="35">
        <f>'PROGRAMADO_METAS_PRODUCTO 2018'!Q59</f>
        <v>19</v>
      </c>
      <c r="O59" s="53">
        <f>'PROGRAMADO_METAS_PRODUCTO 2018'!R59</f>
        <v>100</v>
      </c>
      <c r="P59" s="53">
        <f>'PROGRAMADO_METAS_PRODUCTO 2018'!S59</f>
        <v>100</v>
      </c>
      <c r="Q59" s="53">
        <f>'PROGRAMADO_METAS_PRODUCTO 2018'!T59</f>
        <v>100</v>
      </c>
      <c r="R59" s="53">
        <f>'PROGRAMADO_METAS_PRODUCTO 2018'!U59</f>
        <v>100</v>
      </c>
      <c r="S59" s="64" t="str">
        <f>'PROGRAMADO_METAS_PRODUCTO 2018'!V59</f>
        <v>Secretaría de Salud</v>
      </c>
      <c r="T59" s="158"/>
      <c r="U59" s="14">
        <v>28.6</v>
      </c>
      <c r="V59" s="14">
        <v>42.9</v>
      </c>
      <c r="W59" s="14">
        <v>57.2</v>
      </c>
      <c r="X59" s="14">
        <v>71</v>
      </c>
      <c r="Y59" s="14">
        <v>85</v>
      </c>
      <c r="Z59" s="14">
        <v>100</v>
      </c>
      <c r="AA59" s="159">
        <v>100</v>
      </c>
      <c r="AB59" s="175"/>
      <c r="AC59" s="160">
        <v>0</v>
      </c>
      <c r="AD59" s="25">
        <v>0</v>
      </c>
      <c r="AE59" s="25">
        <v>0</v>
      </c>
      <c r="AF59" s="25">
        <v>21</v>
      </c>
      <c r="AG59" s="25">
        <v>73</v>
      </c>
      <c r="AH59" s="25">
        <v>89</v>
      </c>
      <c r="AI59" s="25">
        <v>89</v>
      </c>
      <c r="AJ59" s="25">
        <v>94.7</v>
      </c>
      <c r="AK59" s="25">
        <v>94.7</v>
      </c>
      <c r="AL59" s="25">
        <v>100</v>
      </c>
      <c r="AM59" s="25">
        <v>100</v>
      </c>
      <c r="AN59" s="25">
        <v>100</v>
      </c>
      <c r="AO59" s="159">
        <v>100</v>
      </c>
    </row>
    <row r="60" spans="1:42" s="65" customFormat="1" ht="51">
      <c r="A60" s="336"/>
      <c r="B60" s="339"/>
      <c r="C60" s="375"/>
      <c r="D60" s="361"/>
      <c r="E60" s="356"/>
      <c r="F60" s="21" t="str">
        <f>'PROGRAMADO_METAS_PRODUCTO 2018'!F60</f>
        <v>051</v>
      </c>
      <c r="G60" s="63">
        <f>'PROGRAMADO_METAS_PRODUCTO 2018'!G60</f>
        <v>50</v>
      </c>
      <c r="H60" s="35" t="str">
        <f>'PROGRAMADO_METAS_PRODUCTO 2018'!I60</f>
        <v>Realizar un estudio  poblacional de uso de métodos anticonceptivos modernos</v>
      </c>
      <c r="I60" s="35">
        <f>'PROGRAMADO_METAS_PRODUCTO 2018'!J60</f>
        <v>1</v>
      </c>
      <c r="J60" s="35" t="str">
        <f>'PROGRAMADO_METAS_PRODUCTO 2018'!K60</f>
        <v>Incremento</v>
      </c>
      <c r="K60" s="35" t="str">
        <f>'PROGRAMADO_METAS_PRODUCTO 2018'!L60</f>
        <v>SAL051</v>
      </c>
      <c r="L60" s="35" t="str">
        <f>'PROGRAMADO_METAS_PRODUCTO 2018'!N60</f>
        <v>Estudio poblacional de uso de métodos anticonceptivos en Manizales</v>
      </c>
      <c r="M60" s="35" t="str">
        <f>'PROGRAMADO_METAS_PRODUCTO 2018'!O60</f>
        <v>Intervenciones Individuales y Colectivas en Salud Pública</v>
      </c>
      <c r="N60" s="35">
        <f>'PROGRAMADO_METAS_PRODUCTO 2018'!Q60</f>
        <v>0</v>
      </c>
      <c r="O60" s="53">
        <f>'PROGRAMADO_METAS_PRODUCTO 2018'!R60</f>
        <v>1</v>
      </c>
      <c r="P60" s="53">
        <f>'PROGRAMADO_METAS_PRODUCTO 2018'!S60</f>
        <v>0</v>
      </c>
      <c r="Q60" s="53">
        <f>'PROGRAMADO_METAS_PRODUCTO 2018'!T60</f>
        <v>0</v>
      </c>
      <c r="R60" s="53">
        <f>'PROGRAMADO_METAS_PRODUCTO 2018'!U60</f>
        <v>0</v>
      </c>
      <c r="S60" s="64" t="str">
        <f>'PROGRAMADO_METAS_PRODUCTO 2018'!V60</f>
        <v>Secretaría de Salud</v>
      </c>
      <c r="T60" s="158"/>
      <c r="U60" s="14">
        <v>0</v>
      </c>
      <c r="V60" s="14">
        <v>0</v>
      </c>
      <c r="W60" s="14">
        <v>0</v>
      </c>
      <c r="X60" s="14">
        <v>0</v>
      </c>
      <c r="Y60" s="14">
        <v>0</v>
      </c>
      <c r="Z60" s="14">
        <v>0</v>
      </c>
      <c r="AA60" s="159">
        <v>0</v>
      </c>
      <c r="AB60" s="175"/>
      <c r="AC60" s="160">
        <v>0</v>
      </c>
      <c r="AD60" s="25">
        <v>0</v>
      </c>
      <c r="AE60" s="25">
        <v>0</v>
      </c>
      <c r="AF60" s="25">
        <v>0</v>
      </c>
      <c r="AG60" s="25">
        <v>0</v>
      </c>
      <c r="AH60" s="25">
        <v>0</v>
      </c>
      <c r="AI60" s="25">
        <v>0</v>
      </c>
      <c r="AJ60" s="25">
        <v>0</v>
      </c>
      <c r="AK60" s="25">
        <v>100</v>
      </c>
      <c r="AL60" s="25">
        <v>100</v>
      </c>
      <c r="AM60" s="25">
        <v>100</v>
      </c>
      <c r="AN60" s="25">
        <v>100</v>
      </c>
      <c r="AO60" s="159">
        <v>100</v>
      </c>
    </row>
    <row r="61" spans="1:42" s="65" customFormat="1" ht="63.75">
      <c r="A61" s="336"/>
      <c r="B61" s="339"/>
      <c r="C61" s="375"/>
      <c r="D61" s="371" t="e">
        <f>#REF!</f>
        <v>#REF!</v>
      </c>
      <c r="E61" s="333">
        <v>25</v>
      </c>
      <c r="F61" s="21" t="str">
        <f>'PROGRAMADO_METAS_PRODUCTO 2018'!F61</f>
        <v>052</v>
      </c>
      <c r="G61" s="63">
        <f>'PROGRAMADO_METAS_PRODUCTO 2018'!G61</f>
        <v>50</v>
      </c>
      <c r="H61" s="35" t="str">
        <f>'PROGRAMADO_METAS_PRODUCTO 2018'!I61</f>
        <v>Mantener activo el programa de asitencia técnica en 14 instituciones prestadoras de servicios a personas viviendo con VIH</v>
      </c>
      <c r="I61" s="35">
        <f>'PROGRAMADO_METAS_PRODUCTO 2018'!J61</f>
        <v>14</v>
      </c>
      <c r="J61" s="35" t="str">
        <f>'PROGRAMADO_METAS_PRODUCTO 2018'!K61</f>
        <v>Mantenimiento
(Stock)</v>
      </c>
      <c r="K61" s="35" t="str">
        <f>'PROGRAMADO_METAS_PRODUCTO 2018'!L61</f>
        <v>SAL052</v>
      </c>
      <c r="L61" s="35" t="str">
        <f>'PROGRAMADO_METAS_PRODUCTO 2018'!N61</f>
        <v>Número de IPS y EPS con programa de asistencia técnica en ITS VIH SIDA</v>
      </c>
      <c r="M61" s="35" t="str">
        <f>'PROGRAMADO_METAS_PRODUCTO 2018'!O61</f>
        <v>Intervenciones Individuales y Colectivas en Salud Pública</v>
      </c>
      <c r="N61" s="35">
        <f>'PROGRAMADO_METAS_PRODUCTO 2018'!Q61</f>
        <v>14</v>
      </c>
      <c r="O61" s="53">
        <f>'PROGRAMADO_METAS_PRODUCTO 2018'!R61</f>
        <v>14</v>
      </c>
      <c r="P61" s="53">
        <f>'PROGRAMADO_METAS_PRODUCTO 2018'!S61</f>
        <v>14</v>
      </c>
      <c r="Q61" s="53">
        <f>'PROGRAMADO_METAS_PRODUCTO 2018'!T61</f>
        <v>14</v>
      </c>
      <c r="R61" s="53">
        <f>'PROGRAMADO_METAS_PRODUCTO 2018'!U61</f>
        <v>14</v>
      </c>
      <c r="S61" s="64" t="str">
        <f>'PROGRAMADO_METAS_PRODUCTO 2018'!V61</f>
        <v>Secretaría de Salud</v>
      </c>
      <c r="T61" s="158"/>
      <c r="U61" s="14">
        <v>21.428571428571427</v>
      </c>
      <c r="V61" s="14">
        <v>50</v>
      </c>
      <c r="W61" s="14">
        <v>78.571428571428569</v>
      </c>
      <c r="X61" s="14">
        <v>100</v>
      </c>
      <c r="Y61" s="14">
        <v>100</v>
      </c>
      <c r="Z61" s="14">
        <v>100</v>
      </c>
      <c r="AA61" s="159">
        <v>100</v>
      </c>
      <c r="AB61" s="175"/>
      <c r="AC61" s="160">
        <v>0</v>
      </c>
      <c r="AD61" s="25">
        <v>0</v>
      </c>
      <c r="AE61" s="25">
        <v>0</v>
      </c>
      <c r="AF61" s="25">
        <v>42.857142857142854</v>
      </c>
      <c r="AG61" s="25">
        <v>92.857142857142861</v>
      </c>
      <c r="AH61" s="25">
        <v>92.857142857142861</v>
      </c>
      <c r="AI61" s="25">
        <v>92.857142857142861</v>
      </c>
      <c r="AJ61" s="25">
        <v>100</v>
      </c>
      <c r="AK61" s="25">
        <v>100</v>
      </c>
      <c r="AL61" s="25">
        <v>100</v>
      </c>
      <c r="AM61" s="25">
        <v>107.14285714285714</v>
      </c>
      <c r="AN61" s="25">
        <v>107.14285714285714</v>
      </c>
      <c r="AO61" s="159">
        <v>100</v>
      </c>
    </row>
    <row r="62" spans="1:42" s="65" customFormat="1" ht="51">
      <c r="A62" s="336"/>
      <c r="B62" s="339"/>
      <c r="C62" s="375"/>
      <c r="D62" s="361"/>
      <c r="E62" s="356"/>
      <c r="F62" s="21" t="str">
        <f>'PROGRAMADO_METAS_PRODUCTO 2018'!F62</f>
        <v>053</v>
      </c>
      <c r="G62" s="63">
        <f>'PROGRAMADO_METAS_PRODUCTO 2018'!G62</f>
        <v>50</v>
      </c>
      <c r="H62" s="35" t="str">
        <f>'PROGRAMADO_METAS_PRODUCTO 2018'!I62</f>
        <v>Desarrollar un programa de consejería en salud sexual y reproductiva (20 mil consejerías en el cuatrienio)</v>
      </c>
      <c r="I62" s="177">
        <f>'PROGRAMADO_METAS_PRODUCTO 2018'!J62</f>
        <v>5000</v>
      </c>
      <c r="J62" s="35" t="str">
        <f>'PROGRAMADO_METAS_PRODUCTO 2018'!K62</f>
        <v>Incremento
(Flujo)</v>
      </c>
      <c r="K62" s="35" t="str">
        <f>'PROGRAMADO_METAS_PRODUCTO 2018'!L62</f>
        <v>SAL053</v>
      </c>
      <c r="L62" s="35" t="str">
        <f>'PROGRAMADO_METAS_PRODUCTO 2018'!N62</f>
        <v>Número de consejerías en salud sexual y reproductiva,realizadas</v>
      </c>
      <c r="M62" s="35" t="str">
        <f>'PROGRAMADO_METAS_PRODUCTO 2018'!O62</f>
        <v>Intervenciones Individuales y Colectivas en Salud Pública</v>
      </c>
      <c r="N62" s="57">
        <f>'PROGRAMADO_METAS_PRODUCTO 2018'!Q62</f>
        <v>5000</v>
      </c>
      <c r="O62" s="58">
        <f>'PROGRAMADO_METAS_PRODUCTO 2018'!R62</f>
        <v>5000</v>
      </c>
      <c r="P62" s="58">
        <f>'PROGRAMADO_METAS_PRODUCTO 2018'!S62</f>
        <v>5000</v>
      </c>
      <c r="Q62" s="58">
        <f>'PROGRAMADO_METAS_PRODUCTO 2018'!T62</f>
        <v>5000</v>
      </c>
      <c r="R62" s="58">
        <f>'PROGRAMADO_METAS_PRODUCTO 2018'!U62</f>
        <v>5000</v>
      </c>
      <c r="S62" s="64" t="str">
        <f>'PROGRAMADO_METAS_PRODUCTO 2018'!V62</f>
        <v>Secretaría de Salud</v>
      </c>
      <c r="T62" s="158"/>
      <c r="U62" s="14">
        <v>22.54</v>
      </c>
      <c r="V62" s="14">
        <v>41.4</v>
      </c>
      <c r="W62" s="14">
        <v>62.760000000000005</v>
      </c>
      <c r="X62" s="14">
        <v>90.4</v>
      </c>
      <c r="Y62" s="14">
        <v>100</v>
      </c>
      <c r="Z62" s="14">
        <v>124.4</v>
      </c>
      <c r="AA62" s="159">
        <v>100</v>
      </c>
      <c r="AB62" s="175"/>
      <c r="AC62" s="160">
        <v>24.4</v>
      </c>
      <c r="AD62" s="25">
        <v>24.4</v>
      </c>
      <c r="AE62" s="25">
        <v>24.4</v>
      </c>
      <c r="AF62" s="25">
        <v>24.4</v>
      </c>
      <c r="AG62" s="25">
        <v>24.4</v>
      </c>
      <c r="AH62" s="25">
        <v>24.4</v>
      </c>
      <c r="AI62" s="25">
        <v>24.4</v>
      </c>
      <c r="AJ62" s="25">
        <v>24.4</v>
      </c>
      <c r="AK62" s="25">
        <v>85.28</v>
      </c>
      <c r="AL62" s="25">
        <v>86.18</v>
      </c>
      <c r="AM62" s="25">
        <v>86.18</v>
      </c>
      <c r="AN62" s="25">
        <v>100</v>
      </c>
      <c r="AO62" s="159">
        <v>100</v>
      </c>
    </row>
    <row r="63" spans="1:42" s="65" customFormat="1" ht="51">
      <c r="A63" s="336"/>
      <c r="B63" s="339"/>
      <c r="C63" s="375"/>
      <c r="D63" s="371" t="e">
        <f>#REF!</f>
        <v>#REF!</v>
      </c>
      <c r="E63" s="333">
        <v>25</v>
      </c>
      <c r="F63" s="21" t="str">
        <f>'PROGRAMADO_METAS_PRODUCTO 2018'!F63</f>
        <v>054</v>
      </c>
      <c r="G63" s="63">
        <f>'PROGRAMADO_METAS_PRODUCTO 2018'!G63</f>
        <v>70</v>
      </c>
      <c r="H63" s="35" t="str">
        <f>'PROGRAMADO_METAS_PRODUCTO 2018'!I63</f>
        <v>Mantener la captación de la gestante para su control prenatal antes de la semana 12, en un 80%</v>
      </c>
      <c r="I63" s="57">
        <f>'PROGRAMADO_METAS_PRODUCTO 2018'!J63</f>
        <v>80</v>
      </c>
      <c r="J63" s="35" t="str">
        <f>'PROGRAMADO_METAS_PRODUCTO 2018'!K63</f>
        <v>Mantenimiento
(Stock)</v>
      </c>
      <c r="K63" s="35" t="str">
        <f>'PROGRAMADO_METAS_PRODUCTO 2018'!L63</f>
        <v>SAL054</v>
      </c>
      <c r="L63" s="35" t="str">
        <f>'PROGRAMADO_METAS_PRODUCTO 2018'!N63</f>
        <v>Porcentaje  de gestantes con captación temprana considerada antes de la semana 12 de gestación</v>
      </c>
      <c r="M63" s="35" t="str">
        <f>'PROGRAMADO_METAS_PRODUCTO 2018'!O63</f>
        <v>Intervenciones Individuales y Colectivas en Salud Pública</v>
      </c>
      <c r="N63" s="35">
        <f>'PROGRAMADO_METAS_PRODUCTO 2018'!Q63</f>
        <v>75</v>
      </c>
      <c r="O63" s="53">
        <f>'PROGRAMADO_METAS_PRODUCTO 2018'!R63</f>
        <v>80</v>
      </c>
      <c r="P63" s="53">
        <f>'PROGRAMADO_METAS_PRODUCTO 2018'!S63</f>
        <v>80</v>
      </c>
      <c r="Q63" s="53">
        <f>'PROGRAMADO_METAS_PRODUCTO 2018'!T63</f>
        <v>80</v>
      </c>
      <c r="R63" s="53">
        <f>'PROGRAMADO_METAS_PRODUCTO 2018'!U63</f>
        <v>80</v>
      </c>
      <c r="S63" s="64" t="str">
        <f>'PROGRAMADO_METAS_PRODUCTO 2018'!V63</f>
        <v>Secretaría de Salud</v>
      </c>
      <c r="T63" s="158"/>
      <c r="U63" s="14">
        <v>83.674999999999997</v>
      </c>
      <c r="V63" s="14">
        <v>88.112499999999997</v>
      </c>
      <c r="W63" s="14">
        <v>93.275000000000006</v>
      </c>
      <c r="X63" s="14">
        <v>93.125</v>
      </c>
      <c r="Y63" s="14">
        <v>81.25</v>
      </c>
      <c r="Z63" s="14">
        <v>101.25</v>
      </c>
      <c r="AA63" s="159">
        <v>100</v>
      </c>
      <c r="AB63" s="175"/>
      <c r="AC63" s="160">
        <v>97.5</v>
      </c>
      <c r="AD63" s="25">
        <v>91.25</v>
      </c>
      <c r="AE63" s="25">
        <v>87.916666666666671</v>
      </c>
      <c r="AF63" s="25">
        <v>89.0625</v>
      </c>
      <c r="AG63" s="25">
        <v>87.8125</v>
      </c>
      <c r="AH63" s="25">
        <v>86.999999999999986</v>
      </c>
      <c r="AI63" s="25">
        <v>88.035714285714278</v>
      </c>
      <c r="AJ63" s="25">
        <v>86.71875</v>
      </c>
      <c r="AK63" s="25">
        <v>86.944444444444443</v>
      </c>
      <c r="AL63" s="25">
        <v>88.5</v>
      </c>
      <c r="AM63" s="25">
        <v>89.659090909090921</v>
      </c>
      <c r="AN63" s="25">
        <v>90.520833333333343</v>
      </c>
      <c r="AO63" s="159">
        <v>90.520833333333343</v>
      </c>
      <c r="AP63" s="178"/>
    </row>
    <row r="64" spans="1:42" s="65" customFormat="1" ht="51">
      <c r="A64" s="336"/>
      <c r="B64" s="339"/>
      <c r="C64" s="375"/>
      <c r="D64" s="361"/>
      <c r="E64" s="356"/>
      <c r="F64" s="21" t="str">
        <f>'PROGRAMADO_METAS_PRODUCTO 2018'!F64</f>
        <v>055</v>
      </c>
      <c r="G64" s="63">
        <f>'PROGRAMADO_METAS_PRODUCTO 2018'!G64</f>
        <v>30</v>
      </c>
      <c r="H64" s="35" t="str">
        <f>'PROGRAMADO_METAS_PRODUCTO 2018'!I64</f>
        <v>Mantener el porcentaje de partos atendidos por personal calificado superior al 99%</v>
      </c>
      <c r="I64" s="57" t="str">
        <f>'PROGRAMADO_METAS_PRODUCTO 2018'!J64</f>
        <v>&gt;99</v>
      </c>
      <c r="J64" s="35" t="str">
        <f>'PROGRAMADO_METAS_PRODUCTO 2018'!K64</f>
        <v>Mantenimiento
(Stock)</v>
      </c>
      <c r="K64" s="35" t="str">
        <f>'PROGRAMADO_METAS_PRODUCTO 2018'!L64</f>
        <v>SAL055</v>
      </c>
      <c r="L64" s="35" t="str">
        <f>'PROGRAMADO_METAS_PRODUCTO 2018'!N64</f>
        <v>Porcentaje de partos atendidos por personal calificado</v>
      </c>
      <c r="M64" s="35" t="str">
        <f>'PROGRAMADO_METAS_PRODUCTO 2018'!O64</f>
        <v>Intervenciones Individuales y Colectivas en Salud Pública</v>
      </c>
      <c r="N64" s="35">
        <f>'PROGRAMADO_METAS_PRODUCTO 2018'!Q64</f>
        <v>99.8</v>
      </c>
      <c r="O64" s="53" t="str">
        <f>'PROGRAMADO_METAS_PRODUCTO 2018'!R64</f>
        <v>&gt;99</v>
      </c>
      <c r="P64" s="53" t="str">
        <f>'PROGRAMADO_METAS_PRODUCTO 2018'!S64</f>
        <v>&gt;99</v>
      </c>
      <c r="Q64" s="53" t="str">
        <f>'PROGRAMADO_METAS_PRODUCTO 2018'!T64</f>
        <v>&gt;99</v>
      </c>
      <c r="R64" s="53" t="str">
        <f>'PROGRAMADO_METAS_PRODUCTO 2018'!U64</f>
        <v>&gt;99</v>
      </c>
      <c r="S64" s="64" t="str">
        <f>'PROGRAMADO_METAS_PRODUCTO 2018'!V64</f>
        <v>Secretaría de Salud</v>
      </c>
      <c r="T64" s="158"/>
      <c r="U64" s="14">
        <v>99.899091826437953</v>
      </c>
      <c r="V64" s="14">
        <v>99.899091826437953</v>
      </c>
      <c r="W64" s="14">
        <v>99.899091826437953</v>
      </c>
      <c r="X64" s="14">
        <v>97.880928355196772</v>
      </c>
      <c r="Y64" s="14">
        <v>99.899091826437953</v>
      </c>
      <c r="Z64" s="14">
        <v>100.90817356205852</v>
      </c>
      <c r="AA64" s="159">
        <v>100</v>
      </c>
      <c r="AB64" s="175"/>
      <c r="AC64" s="160">
        <v>100.90817356205852</v>
      </c>
      <c r="AD64" s="25">
        <v>100.90817356205852</v>
      </c>
      <c r="AE64" s="25">
        <v>100.90817356205852</v>
      </c>
      <c r="AF64" s="25">
        <v>100.90817356205852</v>
      </c>
      <c r="AG64" s="25">
        <v>100.90817356205852</v>
      </c>
      <c r="AH64" s="25">
        <v>100.90817356205852</v>
      </c>
      <c r="AI64" s="25">
        <v>100.90817356205852</v>
      </c>
      <c r="AJ64" s="25">
        <v>100.78203834510595</v>
      </c>
      <c r="AK64" s="25">
        <v>100.7960533692118</v>
      </c>
      <c r="AL64" s="25">
        <v>100.80726538849648</v>
      </c>
      <c r="AM64" s="25">
        <v>100.81643885882031</v>
      </c>
      <c r="AN64" s="25">
        <v>100.82408341742348</v>
      </c>
      <c r="AO64" s="159">
        <v>100</v>
      </c>
      <c r="AP64" s="178" t="s">
        <v>2318</v>
      </c>
    </row>
    <row r="65" spans="1:41" s="65" customFormat="1" ht="76.5">
      <c r="A65" s="336"/>
      <c r="B65" s="339"/>
      <c r="C65" s="375"/>
      <c r="D65" s="21" t="e">
        <f>#REF!</f>
        <v>#REF!</v>
      </c>
      <c r="E65" s="22">
        <v>25</v>
      </c>
      <c r="F65" s="21" t="str">
        <f>'PROGRAMADO_METAS_PRODUCTO 2018'!F65</f>
        <v>056</v>
      </c>
      <c r="G65" s="63">
        <f>'PROGRAMADO_METAS_PRODUCTO 2018'!G65</f>
        <v>100</v>
      </c>
      <c r="H65" s="35" t="str">
        <f>'PROGRAMADO_METAS_PRODUCTO 2018'!I65</f>
        <v>Mantener un programa de actualización y entrenamiento de campo en ginecobstetricia, en todas las IPS que atienden partos en Manizales (3 capacitaciones por año)</v>
      </c>
      <c r="I65" s="40">
        <f>'PROGRAMADO_METAS_PRODUCTO 2018'!J65</f>
        <v>3</v>
      </c>
      <c r="J65" s="35" t="str">
        <f>'PROGRAMADO_METAS_PRODUCTO 2018'!K65</f>
        <v>Mantenimiento
(Stock)</v>
      </c>
      <c r="K65" s="35" t="str">
        <f>'PROGRAMADO_METAS_PRODUCTO 2018'!L65</f>
        <v>SAL056</v>
      </c>
      <c r="L65" s="35" t="str">
        <f>'PROGRAMADO_METAS_PRODUCTO 2018'!N65</f>
        <v>Número de capacitaciones brindadas a IPS  que hacen atención del parto en protocolos de atención del mismo</v>
      </c>
      <c r="M65" s="35" t="str">
        <f>'PROGRAMADO_METAS_PRODUCTO 2018'!O65</f>
        <v>Intervenciones Individuales y Colectivas en Salud Pública</v>
      </c>
      <c r="N65" s="35">
        <f>'PROGRAMADO_METAS_PRODUCTO 2018'!Q65</f>
        <v>0</v>
      </c>
      <c r="O65" s="53">
        <f>'PROGRAMADO_METAS_PRODUCTO 2018'!R65</f>
        <v>3</v>
      </c>
      <c r="P65" s="53">
        <f>'PROGRAMADO_METAS_PRODUCTO 2018'!S65</f>
        <v>3</v>
      </c>
      <c r="Q65" s="53">
        <f>'PROGRAMADO_METAS_PRODUCTO 2018'!T65</f>
        <v>3</v>
      </c>
      <c r="R65" s="53">
        <f>'PROGRAMADO_METAS_PRODUCTO 2018'!U65</f>
        <v>3</v>
      </c>
      <c r="S65" s="64" t="str">
        <f>'PROGRAMADO_METAS_PRODUCTO 2018'!V65</f>
        <v>Secretaría de Salud</v>
      </c>
      <c r="T65" s="158"/>
      <c r="U65" s="14">
        <v>33.333333333333329</v>
      </c>
      <c r="V65" s="14">
        <v>33.333333333333329</v>
      </c>
      <c r="W65" s="14">
        <v>66.666666666666657</v>
      </c>
      <c r="X65" s="14">
        <v>66.666666666666657</v>
      </c>
      <c r="Y65" s="14">
        <v>100</v>
      </c>
      <c r="Z65" s="14">
        <v>100</v>
      </c>
      <c r="AA65" s="159">
        <v>100</v>
      </c>
      <c r="AB65" s="175"/>
      <c r="AC65" s="160">
        <v>0</v>
      </c>
      <c r="AD65" s="25">
        <v>0</v>
      </c>
      <c r="AE65" s="25">
        <v>0</v>
      </c>
      <c r="AF65" s="25">
        <v>0</v>
      </c>
      <c r="AG65" s="25">
        <v>0</v>
      </c>
      <c r="AH65" s="25">
        <v>0</v>
      </c>
      <c r="AI65" s="25">
        <v>0</v>
      </c>
      <c r="AJ65" s="25">
        <v>0</v>
      </c>
      <c r="AK65" s="25">
        <v>100</v>
      </c>
      <c r="AL65" s="25">
        <v>100</v>
      </c>
      <c r="AM65" s="25">
        <v>100</v>
      </c>
      <c r="AN65" s="25">
        <v>100</v>
      </c>
      <c r="AO65" s="159">
        <v>100</v>
      </c>
    </row>
    <row r="66" spans="1:41" s="65" customFormat="1" ht="63.75">
      <c r="A66" s="362" t="str">
        <f>'[1]2_ESTRUCTURA_PDM'!H13</f>
        <v>1.2.06</v>
      </c>
      <c r="B66" s="339">
        <f>'[1]2_ESTRUCTURA_PDM'!I13</f>
        <v>6</v>
      </c>
      <c r="C66" s="376" t="str">
        <f>'[1]2_ESTRUCTURA_PDM'!J13</f>
        <v>Vida saludable y enfermedades transmisibles</v>
      </c>
      <c r="D66" s="371" t="e">
        <f>#REF!</f>
        <v>#REF!</v>
      </c>
      <c r="E66" s="333">
        <v>20</v>
      </c>
      <c r="F66" s="21" t="str">
        <f>'PROGRAMADO_METAS_PRODUCTO 2018'!F66</f>
        <v>057</v>
      </c>
      <c r="G66" s="63">
        <f>'PROGRAMADO_METAS_PRODUCTO 2018'!G66</f>
        <v>40</v>
      </c>
      <c r="H66" s="35" t="str">
        <f>'PROGRAMADO_METAS_PRODUCTO 2018'!I66</f>
        <v>Mantener  el 100% de pacientes con acceso al tratamiento para la tuberculosis – TAES (Tratamiento acortado estrictamente supervisado)</v>
      </c>
      <c r="I66" s="35">
        <f>'PROGRAMADO_METAS_PRODUCTO 2018'!J66</f>
        <v>100</v>
      </c>
      <c r="J66" s="35" t="str">
        <f>'PROGRAMADO_METAS_PRODUCTO 2018'!K66</f>
        <v>Mantenimiento
(Stock)</v>
      </c>
      <c r="K66" s="35" t="str">
        <f>'PROGRAMADO_METAS_PRODUCTO 2018'!L66</f>
        <v>SAL057</v>
      </c>
      <c r="L66" s="35" t="str">
        <f>'PROGRAMADO_METAS_PRODUCTO 2018'!N66</f>
        <v>Cobertura de la estrategia de  tratamiento a la tuberculosis - TAES (tratamiento acortado estrictamente supervisado)  para Tuberculosis</v>
      </c>
      <c r="M66" s="35" t="str">
        <f>'PROGRAMADO_METAS_PRODUCTO 2018'!O66</f>
        <v>Intervenciones Individuales y Colectivas en Salud Pública</v>
      </c>
      <c r="N66" s="35">
        <f>'PROGRAMADO_METAS_PRODUCTO 2018'!Q66</f>
        <v>100</v>
      </c>
      <c r="O66" s="53">
        <f>'PROGRAMADO_METAS_PRODUCTO 2018'!R66</f>
        <v>100</v>
      </c>
      <c r="P66" s="53">
        <f>'PROGRAMADO_METAS_PRODUCTO 2018'!S66</f>
        <v>100</v>
      </c>
      <c r="Q66" s="53">
        <f>'PROGRAMADO_METAS_PRODUCTO 2018'!T66</f>
        <v>100</v>
      </c>
      <c r="R66" s="53">
        <f>'PROGRAMADO_METAS_PRODUCTO 2018'!U66</f>
        <v>100</v>
      </c>
      <c r="S66" s="64" t="str">
        <f>'PROGRAMADO_METAS_PRODUCTO 2018'!V66</f>
        <v>Secretaría de Salud</v>
      </c>
      <c r="T66" s="158"/>
      <c r="U66" s="14">
        <v>100</v>
      </c>
      <c r="V66" s="14">
        <v>100</v>
      </c>
      <c r="W66" s="14">
        <v>100</v>
      </c>
      <c r="X66" s="14">
        <v>100</v>
      </c>
      <c r="Y66" s="14">
        <v>100</v>
      </c>
      <c r="Z66" s="14">
        <v>100</v>
      </c>
      <c r="AA66" s="159">
        <v>100</v>
      </c>
      <c r="AB66" s="175"/>
      <c r="AC66" s="160">
        <v>100</v>
      </c>
      <c r="AD66" s="25">
        <v>100</v>
      </c>
      <c r="AE66" s="25">
        <v>100</v>
      </c>
      <c r="AF66" s="25">
        <v>100</v>
      </c>
      <c r="AG66" s="25">
        <v>100</v>
      </c>
      <c r="AH66" s="25">
        <v>100</v>
      </c>
      <c r="AI66" s="25">
        <v>100</v>
      </c>
      <c r="AJ66" s="25">
        <v>100</v>
      </c>
      <c r="AK66" s="25">
        <v>100</v>
      </c>
      <c r="AL66" s="25">
        <v>100</v>
      </c>
      <c r="AM66" s="25">
        <v>100</v>
      </c>
      <c r="AN66" s="25">
        <v>100</v>
      </c>
      <c r="AO66" s="159">
        <v>100</v>
      </c>
    </row>
    <row r="67" spans="1:41" s="65" customFormat="1" ht="51">
      <c r="A67" s="336"/>
      <c r="B67" s="339"/>
      <c r="C67" s="375"/>
      <c r="D67" s="361"/>
      <c r="E67" s="356"/>
      <c r="F67" s="21" t="str">
        <f>'PROGRAMADO_METAS_PRODUCTO 2018'!F67</f>
        <v>058</v>
      </c>
      <c r="G67" s="63">
        <f>'PROGRAMADO_METAS_PRODUCTO 2018'!G67</f>
        <v>60</v>
      </c>
      <c r="H67" s="35" t="str">
        <f>'PROGRAMADO_METAS_PRODUCTO 2018'!I67</f>
        <v>Mantener un programa de monitoreo  de la tuberculosis - TBC, con identificación de casos nuevos y acceso a tratamiento</v>
      </c>
      <c r="I67" s="35">
        <f>'PROGRAMADO_METAS_PRODUCTO 2018'!J67</f>
        <v>1</v>
      </c>
      <c r="J67" s="35" t="str">
        <f>'PROGRAMADO_METAS_PRODUCTO 2018'!K67</f>
        <v>Mantenimiento
(Stock)</v>
      </c>
      <c r="K67" s="35" t="str">
        <f>'PROGRAMADO_METAS_PRODUCTO 2018'!L67</f>
        <v>SAL058</v>
      </c>
      <c r="L67" s="35" t="str">
        <f>'PROGRAMADO_METAS_PRODUCTO 2018'!N67</f>
        <v>Existencia del programa contra la tuberculosis, activo</v>
      </c>
      <c r="M67" s="35" t="str">
        <f>'PROGRAMADO_METAS_PRODUCTO 2018'!O67</f>
        <v>Intervenciones Individuales y Colectivas en Salud Pública</v>
      </c>
      <c r="N67" s="35">
        <f>'PROGRAMADO_METAS_PRODUCTO 2018'!Q67</f>
        <v>1</v>
      </c>
      <c r="O67" s="53">
        <f>'PROGRAMADO_METAS_PRODUCTO 2018'!R67</f>
        <v>1</v>
      </c>
      <c r="P67" s="53">
        <f>'PROGRAMADO_METAS_PRODUCTO 2018'!S67</f>
        <v>1</v>
      </c>
      <c r="Q67" s="53">
        <f>'PROGRAMADO_METAS_PRODUCTO 2018'!T67</f>
        <v>1</v>
      </c>
      <c r="R67" s="53">
        <f>'PROGRAMADO_METAS_PRODUCTO 2018'!U67</f>
        <v>1</v>
      </c>
      <c r="S67" s="64" t="str">
        <f>'PROGRAMADO_METAS_PRODUCTO 2018'!V67</f>
        <v>Secretaría de Salud</v>
      </c>
      <c r="T67" s="158"/>
      <c r="U67" s="14">
        <v>100</v>
      </c>
      <c r="V67" s="14">
        <v>100</v>
      </c>
      <c r="W67" s="14">
        <v>100</v>
      </c>
      <c r="X67" s="14">
        <v>100</v>
      </c>
      <c r="Y67" s="14">
        <v>100</v>
      </c>
      <c r="Z67" s="14">
        <v>100</v>
      </c>
      <c r="AA67" s="159">
        <v>100</v>
      </c>
      <c r="AB67" s="175"/>
      <c r="AC67" s="160">
        <v>100</v>
      </c>
      <c r="AD67" s="25">
        <v>100</v>
      </c>
      <c r="AE67" s="25">
        <v>100</v>
      </c>
      <c r="AF67" s="25">
        <v>100</v>
      </c>
      <c r="AG67" s="25">
        <v>100</v>
      </c>
      <c r="AH67" s="25">
        <v>100</v>
      </c>
      <c r="AI67" s="25">
        <v>100</v>
      </c>
      <c r="AJ67" s="25">
        <v>100</v>
      </c>
      <c r="AK67" s="25">
        <v>100</v>
      </c>
      <c r="AL67" s="25">
        <v>100</v>
      </c>
      <c r="AM67" s="25">
        <v>100</v>
      </c>
      <c r="AN67" s="25">
        <v>100</v>
      </c>
      <c r="AO67" s="159">
        <v>100</v>
      </c>
    </row>
    <row r="68" spans="1:41" s="65" customFormat="1" ht="51">
      <c r="A68" s="336"/>
      <c r="B68" s="339"/>
      <c r="C68" s="375"/>
      <c r="D68" s="21" t="e">
        <f>#REF!</f>
        <v>#REF!</v>
      </c>
      <c r="E68" s="22">
        <v>60</v>
      </c>
      <c r="F68" s="21" t="str">
        <f>'PROGRAMADO_METAS_PRODUCTO 2018'!F68</f>
        <v>059</v>
      </c>
      <c r="G68" s="63">
        <f>'PROGRAMADO_METAS_PRODUCTO 2018'!G68</f>
        <v>100</v>
      </c>
      <c r="H68" s="35" t="str">
        <f>'PROGRAMADO_METAS_PRODUCTO 2018'!I68</f>
        <v>Desarrollar un plan de asistencia técnica en el programa ampliado de inmunización a las 14 instituciones vacunadoras</v>
      </c>
      <c r="I68" s="35">
        <f>'PROGRAMADO_METAS_PRODUCTO 2018'!J68</f>
        <v>14</v>
      </c>
      <c r="J68" s="35" t="str">
        <f>'PROGRAMADO_METAS_PRODUCTO 2018'!K68</f>
        <v>Mantenimiento
(Stock)</v>
      </c>
      <c r="K68" s="35" t="str">
        <f>'PROGRAMADO_METAS_PRODUCTO 2018'!L68</f>
        <v>SAL059</v>
      </c>
      <c r="L68" s="35" t="str">
        <f>'PROGRAMADO_METAS_PRODUCTO 2018'!N68</f>
        <v xml:space="preserve">Número de  IPS vacunadoras con asistencia técnica  </v>
      </c>
      <c r="M68" s="35" t="str">
        <f>'PROGRAMADO_METAS_PRODUCTO 2018'!O68</f>
        <v>Intervenciones Individuales y Colectivas en Salud Pública</v>
      </c>
      <c r="N68" s="35">
        <f>'PROGRAMADO_METAS_PRODUCTO 2018'!Q68</f>
        <v>13</v>
      </c>
      <c r="O68" s="53">
        <f>'PROGRAMADO_METAS_PRODUCTO 2018'!R68</f>
        <v>14</v>
      </c>
      <c r="P68" s="53">
        <f>'PROGRAMADO_METAS_PRODUCTO 2018'!S68</f>
        <v>14</v>
      </c>
      <c r="Q68" s="53">
        <f>'PROGRAMADO_METAS_PRODUCTO 2018'!T68</f>
        <v>14</v>
      </c>
      <c r="R68" s="53">
        <f>'PROGRAMADO_METAS_PRODUCTO 2018'!U68</f>
        <v>14</v>
      </c>
      <c r="S68" s="64" t="str">
        <f>'PROGRAMADO_METAS_PRODUCTO 2018'!V68</f>
        <v>Secretaría de Salud</v>
      </c>
      <c r="T68" s="158"/>
      <c r="U68" s="14">
        <v>14.285714285714285</v>
      </c>
      <c r="V68" s="14">
        <v>42.857142857142854</v>
      </c>
      <c r="W68" s="14">
        <v>64.285714285714292</v>
      </c>
      <c r="X68" s="14">
        <v>78.571428571428569</v>
      </c>
      <c r="Y68" s="14">
        <v>85.714285714285708</v>
      </c>
      <c r="Z68" s="14">
        <v>100</v>
      </c>
      <c r="AA68" s="159">
        <v>100</v>
      </c>
      <c r="AB68" s="175"/>
      <c r="AC68" s="160">
        <v>7.1428571428571423</v>
      </c>
      <c r="AD68" s="25">
        <v>14.285714285714285</v>
      </c>
      <c r="AE68" s="25">
        <v>42.857142857142854</v>
      </c>
      <c r="AF68" s="25">
        <v>57.142857142857139</v>
      </c>
      <c r="AG68" s="25">
        <v>85.714285714285708</v>
      </c>
      <c r="AH68" s="25">
        <v>100</v>
      </c>
      <c r="AI68" s="25">
        <v>100</v>
      </c>
      <c r="AJ68" s="25">
        <v>100</v>
      </c>
      <c r="AK68" s="25">
        <v>100</v>
      </c>
      <c r="AL68" s="25">
        <v>100</v>
      </c>
      <c r="AM68" s="25">
        <v>100</v>
      </c>
      <c r="AN68" s="25">
        <v>100</v>
      </c>
      <c r="AO68" s="159">
        <v>100</v>
      </c>
    </row>
    <row r="69" spans="1:41" s="65" customFormat="1" ht="63.75">
      <c r="A69" s="336"/>
      <c r="B69" s="339"/>
      <c r="C69" s="375"/>
      <c r="D69" s="371" t="e">
        <f>#REF!</f>
        <v>#REF!</v>
      </c>
      <c r="E69" s="333">
        <v>20</v>
      </c>
      <c r="F69" s="21" t="str">
        <f>'PROGRAMADO_METAS_PRODUCTO 2018'!F69</f>
        <v>060</v>
      </c>
      <c r="G69" s="63">
        <f>'PROGRAMADO_METAS_PRODUCTO 2018'!G69</f>
        <v>50</v>
      </c>
      <c r="H69" s="35" t="str">
        <f>'PROGRAMADO_METAS_PRODUCTO 2018'!I69</f>
        <v>Realizar una campaña mensual de monitoreo y vigilancia de enfermedades transmitdas por vectores -  ETV realizadas en los sectores de riesgo</v>
      </c>
      <c r="I69" s="35">
        <f>'PROGRAMADO_METAS_PRODUCTO 2018'!J69</f>
        <v>12</v>
      </c>
      <c r="J69" s="35" t="str">
        <f>'PROGRAMADO_METAS_PRODUCTO 2018'!K69</f>
        <v>Mantenimiento
(Stock)</v>
      </c>
      <c r="K69" s="35" t="str">
        <f>'PROGRAMADO_METAS_PRODUCTO 2018'!L69</f>
        <v>SAL060</v>
      </c>
      <c r="L69" s="35" t="str">
        <f>'PROGRAMADO_METAS_PRODUCTO 2018'!N69</f>
        <v>Número de Campañas de monitoreo y vigilancia de enfermedes transmitidas por vectores - ETV  realizadas en los sectores de riesgo</v>
      </c>
      <c r="M69" s="35" t="str">
        <f>'PROGRAMADO_METAS_PRODUCTO 2018'!O69</f>
        <v>Control del Impacto Ambiental y favorecimiento al Desarrollo Sostenible</v>
      </c>
      <c r="N69" s="35">
        <f>'PROGRAMADO_METAS_PRODUCTO 2018'!Q69</f>
        <v>12</v>
      </c>
      <c r="O69" s="53">
        <f>'PROGRAMADO_METAS_PRODUCTO 2018'!R69</f>
        <v>12</v>
      </c>
      <c r="P69" s="53">
        <f>'PROGRAMADO_METAS_PRODUCTO 2018'!S69</f>
        <v>12</v>
      </c>
      <c r="Q69" s="53">
        <f>'PROGRAMADO_METAS_PRODUCTO 2018'!T69</f>
        <v>12</v>
      </c>
      <c r="R69" s="53">
        <f>'PROGRAMADO_METAS_PRODUCTO 2018'!U69</f>
        <v>12</v>
      </c>
      <c r="S69" s="64" t="str">
        <f>'PROGRAMADO_METAS_PRODUCTO 2018'!V69</f>
        <v>Secretaría de Salud</v>
      </c>
      <c r="T69" s="158"/>
      <c r="U69" s="14">
        <v>16.666666666666664</v>
      </c>
      <c r="V69" s="14">
        <v>33.333333333333329</v>
      </c>
      <c r="W69" s="14">
        <v>50</v>
      </c>
      <c r="X69" s="14">
        <v>66.666666666666657</v>
      </c>
      <c r="Y69" s="14">
        <v>100</v>
      </c>
      <c r="Z69" s="14">
        <v>100</v>
      </c>
      <c r="AA69" s="159">
        <v>100</v>
      </c>
      <c r="AB69" s="175"/>
      <c r="AC69" s="160">
        <v>8.3333333333333321</v>
      </c>
      <c r="AD69" s="25">
        <v>16.666666666666664</v>
      </c>
      <c r="AE69" s="25">
        <v>25</v>
      </c>
      <c r="AF69" s="25">
        <v>33.333333333333329</v>
      </c>
      <c r="AG69" s="25">
        <v>41.666666666666671</v>
      </c>
      <c r="AH69" s="25">
        <v>50</v>
      </c>
      <c r="AI69" s="25">
        <v>58.333333333333336</v>
      </c>
      <c r="AJ69" s="25">
        <v>66.666666666666657</v>
      </c>
      <c r="AK69" s="25">
        <v>75</v>
      </c>
      <c r="AL69" s="25">
        <v>83.333333333333343</v>
      </c>
      <c r="AM69" s="25">
        <v>91.666666666666657</v>
      </c>
      <c r="AN69" s="25">
        <v>100</v>
      </c>
      <c r="AO69" s="159">
        <v>100</v>
      </c>
    </row>
    <row r="70" spans="1:41" s="65" customFormat="1" ht="51">
      <c r="A70" s="336"/>
      <c r="B70" s="339"/>
      <c r="C70" s="375"/>
      <c r="D70" s="361"/>
      <c r="E70" s="356"/>
      <c r="F70" s="21" t="str">
        <f>'PROGRAMADO_METAS_PRODUCTO 2018'!F70</f>
        <v>061</v>
      </c>
      <c r="G70" s="63">
        <f>'PROGRAMADO_METAS_PRODUCTO 2018'!G70</f>
        <v>50</v>
      </c>
      <c r="H70" s="35" t="str">
        <f>'PROGRAMADO_METAS_PRODUCTO 2018'!I70</f>
        <v>Realizar el control de plagas y vectores  de 30.000 viviendas en zonas de riesgo (7.500 por año)</v>
      </c>
      <c r="I70" s="57">
        <f>'PROGRAMADO_METAS_PRODUCTO 2018'!J70</f>
        <v>7500</v>
      </c>
      <c r="J70" s="35" t="str">
        <f>'PROGRAMADO_METAS_PRODUCTO 2018'!K70</f>
        <v>Incremento
(Flujo)</v>
      </c>
      <c r="K70" s="35" t="str">
        <f>'PROGRAMADO_METAS_PRODUCTO 2018'!L70</f>
        <v>SAL061</v>
      </c>
      <c r="L70" s="35" t="str">
        <f>'PROGRAMADO_METAS_PRODUCTO 2018'!N70</f>
        <v>Número de viviendas Intervenidas para el control de vectores</v>
      </c>
      <c r="M70" s="35" t="str">
        <f>'PROGRAMADO_METAS_PRODUCTO 2018'!O70</f>
        <v>Control del Impacto Ambiental y favorecimiento al Desarrollo Sostenible</v>
      </c>
      <c r="N70" s="57">
        <f>'PROGRAMADO_METAS_PRODUCTO 2018'!Q70</f>
        <v>10664</v>
      </c>
      <c r="O70" s="58">
        <f>'PROGRAMADO_METAS_PRODUCTO 2018'!R70</f>
        <v>7500</v>
      </c>
      <c r="P70" s="58">
        <f>'PROGRAMADO_METAS_PRODUCTO 2018'!S70</f>
        <v>7500</v>
      </c>
      <c r="Q70" s="58">
        <f>'PROGRAMADO_METAS_PRODUCTO 2018'!T70</f>
        <v>7500</v>
      </c>
      <c r="R70" s="58">
        <f>'PROGRAMADO_METAS_PRODUCTO 2018'!U70</f>
        <v>7500</v>
      </c>
      <c r="S70" s="64" t="str">
        <f>'PROGRAMADO_METAS_PRODUCTO 2018'!V70</f>
        <v>Secretaría de Salud</v>
      </c>
      <c r="T70" s="158"/>
      <c r="U70" s="14">
        <v>0</v>
      </c>
      <c r="V70" s="14">
        <v>0</v>
      </c>
      <c r="W70" s="14">
        <v>40</v>
      </c>
      <c r="X70" s="14">
        <v>53.333333333333336</v>
      </c>
      <c r="Y70" s="14">
        <v>66.666666666666657</v>
      </c>
      <c r="Z70" s="14">
        <v>100</v>
      </c>
      <c r="AA70" s="159">
        <v>100</v>
      </c>
      <c r="AB70" s="175"/>
      <c r="AC70" s="160">
        <v>0</v>
      </c>
      <c r="AD70" s="25">
        <v>0</v>
      </c>
      <c r="AE70" s="25">
        <v>0</v>
      </c>
      <c r="AF70" s="25">
        <v>0</v>
      </c>
      <c r="AG70" s="25">
        <v>0</v>
      </c>
      <c r="AH70" s="25">
        <v>0</v>
      </c>
      <c r="AI70" s="25">
        <v>118.53333333333333</v>
      </c>
      <c r="AJ70" s="25">
        <v>118.53333333333333</v>
      </c>
      <c r="AK70" s="25">
        <v>118.53333333333333</v>
      </c>
      <c r="AL70" s="25">
        <v>158.53333333333333</v>
      </c>
      <c r="AM70" s="25">
        <v>184.44</v>
      </c>
      <c r="AN70" s="25">
        <v>184.44</v>
      </c>
      <c r="AO70" s="159">
        <v>100</v>
      </c>
    </row>
    <row r="71" spans="1:41" s="65" customFormat="1" ht="38.25">
      <c r="A71" s="362" t="str">
        <f>'[1]2_ESTRUCTURA_PDM'!H14</f>
        <v>1.2.07</v>
      </c>
      <c r="B71" s="339">
        <f>'[1]2_ESTRUCTURA_PDM'!I14</f>
        <v>10</v>
      </c>
      <c r="C71" s="376" t="str">
        <f>'[1]2_ESTRUCTURA_PDM'!J14</f>
        <v>Salud pública en emergencias y desastres</v>
      </c>
      <c r="D71" s="371" t="e">
        <f>#REF!</f>
        <v>#REF!</v>
      </c>
      <c r="E71" s="333">
        <v>100</v>
      </c>
      <c r="F71" s="21" t="str">
        <f>'PROGRAMADO_METAS_PRODUCTO 2018'!F71</f>
        <v>062</v>
      </c>
      <c r="G71" s="63">
        <f>'PROGRAMADO_METAS_PRODUCTO 2018'!G71</f>
        <v>25</v>
      </c>
      <c r="H71" s="35" t="str">
        <f>'PROGRAMADO_METAS_PRODUCTO 2018'!I71</f>
        <v xml:space="preserve">2.000 personas del municipio capacitadas en temas de gestion del riesgo    </v>
      </c>
      <c r="I71" s="57">
        <f>'PROGRAMADO_METAS_PRODUCTO 2018'!J71</f>
        <v>2000</v>
      </c>
      <c r="J71" s="35" t="str">
        <f>'PROGRAMADO_METAS_PRODUCTO 2018'!K71</f>
        <v>Incremento
(Acumulado)</v>
      </c>
      <c r="K71" s="35" t="str">
        <f>'PROGRAMADO_METAS_PRODUCTO 2018'!L71</f>
        <v>SAL062</v>
      </c>
      <c r="L71" s="35" t="str">
        <f>'PROGRAMADO_METAS_PRODUCTO 2018'!N71</f>
        <v>Número de personas capacitadas en temas de gestion del riesgo</v>
      </c>
      <c r="M71" s="35" t="str">
        <f>'PROGRAMADO_METAS_PRODUCTO 2018'!O71</f>
        <v>Gestión del Riesgo y Prevención de Desastres</v>
      </c>
      <c r="N71" s="35">
        <f>'PROGRAMADO_METAS_PRODUCTO 2018'!Q71</f>
        <v>180</v>
      </c>
      <c r="O71" s="53">
        <f>'PROGRAMADO_METAS_PRODUCTO 2018'!R71</f>
        <v>500</v>
      </c>
      <c r="P71" s="53">
        <f>'PROGRAMADO_METAS_PRODUCTO 2018'!S71</f>
        <v>500</v>
      </c>
      <c r="Q71" s="53">
        <f>'PROGRAMADO_METAS_PRODUCTO 2018'!T71</f>
        <v>500</v>
      </c>
      <c r="R71" s="53">
        <f>'PROGRAMADO_METAS_PRODUCTO 2018'!U71</f>
        <v>500</v>
      </c>
      <c r="S71" s="64" t="str">
        <f>'PROGRAMADO_METAS_PRODUCTO 2018'!V71</f>
        <v>Secretaría de Salud</v>
      </c>
      <c r="T71" s="158"/>
      <c r="U71" s="14">
        <v>6</v>
      </c>
      <c r="V71" s="14">
        <v>6</v>
      </c>
      <c r="W71" s="14">
        <v>6</v>
      </c>
      <c r="X71" s="14">
        <v>6</v>
      </c>
      <c r="Y71" s="14">
        <v>22</v>
      </c>
      <c r="Z71" s="14">
        <v>49.4</v>
      </c>
      <c r="AA71" s="159">
        <v>49.4</v>
      </c>
      <c r="AB71" s="175"/>
      <c r="AC71" s="160">
        <v>24.7</v>
      </c>
      <c r="AD71" s="25">
        <v>24.7</v>
      </c>
      <c r="AE71" s="25">
        <v>41.699999999999996</v>
      </c>
      <c r="AF71" s="25">
        <v>59.699999999999996</v>
      </c>
      <c r="AG71" s="25">
        <v>59.699999999999996</v>
      </c>
      <c r="AH71" s="25">
        <v>59.699999999999996</v>
      </c>
      <c r="AI71" s="25">
        <v>59.699999999999996</v>
      </c>
      <c r="AJ71" s="25">
        <v>75.3</v>
      </c>
      <c r="AK71" s="25">
        <v>75.900000000000006</v>
      </c>
      <c r="AL71" s="25">
        <v>75.900000000000006</v>
      </c>
      <c r="AM71" s="25">
        <v>75.900000000000006</v>
      </c>
      <c r="AN71" s="25">
        <v>75.900000000000006</v>
      </c>
      <c r="AO71" s="159">
        <v>75.900000000000006</v>
      </c>
    </row>
    <row r="72" spans="1:41" s="65" customFormat="1" ht="63.75">
      <c r="A72" s="336"/>
      <c r="B72" s="339"/>
      <c r="C72" s="375"/>
      <c r="D72" s="332"/>
      <c r="E72" s="334"/>
      <c r="F72" s="21" t="str">
        <f>'PROGRAMADO_METAS_PRODUCTO 2018'!F72</f>
        <v>063</v>
      </c>
      <c r="G72" s="63">
        <f>'PROGRAMADO_METAS_PRODUCTO 2018'!G72</f>
        <v>25</v>
      </c>
      <c r="H72" s="35" t="str">
        <f>'PROGRAMADO_METAS_PRODUCTO 2018'!I72</f>
        <v xml:space="preserve">Mantener actualizados (anual) los planes hospitalarios de emergencias en 15 IPS del municipio que tienen servicio de urgencias </v>
      </c>
      <c r="I72" s="35">
        <f>'PROGRAMADO_METAS_PRODUCTO 2018'!J72</f>
        <v>15</v>
      </c>
      <c r="J72" s="35" t="str">
        <f>'PROGRAMADO_METAS_PRODUCTO 2018'!K72</f>
        <v>Mantenimiento
(Stock)</v>
      </c>
      <c r="K72" s="35" t="str">
        <f>'PROGRAMADO_METAS_PRODUCTO 2018'!L72</f>
        <v>SAL063</v>
      </c>
      <c r="L72" s="35" t="str">
        <f>'PROGRAMADO_METAS_PRODUCTO 2018'!N72</f>
        <v>Número de IPS de la ciudad con servicios de urgencia con el plan hospitalario de emergencias actualizado</v>
      </c>
      <c r="M72" s="35" t="str">
        <f>'PROGRAMADO_METAS_PRODUCTO 2018'!O72</f>
        <v>Atención de Urgencias y Emergencias</v>
      </c>
      <c r="N72" s="35">
        <f>'PROGRAMADO_METAS_PRODUCTO 2018'!Q72</f>
        <v>17</v>
      </c>
      <c r="O72" s="53">
        <f>'PROGRAMADO_METAS_PRODUCTO 2018'!R72</f>
        <v>15</v>
      </c>
      <c r="P72" s="53">
        <f>'PROGRAMADO_METAS_PRODUCTO 2018'!S72</f>
        <v>15</v>
      </c>
      <c r="Q72" s="53">
        <f>'PROGRAMADO_METAS_PRODUCTO 2018'!T72</f>
        <v>15</v>
      </c>
      <c r="R72" s="53">
        <f>'PROGRAMADO_METAS_PRODUCTO 2018'!U72</f>
        <v>15</v>
      </c>
      <c r="S72" s="64" t="str">
        <f>'PROGRAMADO_METAS_PRODUCTO 2018'!V72</f>
        <v>Secretaría de Salud</v>
      </c>
      <c r="T72" s="158"/>
      <c r="U72" s="14">
        <v>60</v>
      </c>
      <c r="V72" s="14">
        <v>60</v>
      </c>
      <c r="W72" s="14">
        <v>60</v>
      </c>
      <c r="X72" s="14">
        <v>93.333333333333329</v>
      </c>
      <c r="Y72" s="14">
        <v>93.333333333333329</v>
      </c>
      <c r="Z72" s="14">
        <v>100</v>
      </c>
      <c r="AA72" s="159">
        <v>100</v>
      </c>
      <c r="AB72" s="175"/>
      <c r="AC72" s="160">
        <v>0</v>
      </c>
      <c r="AD72" s="25">
        <v>33.333333333333329</v>
      </c>
      <c r="AE72" s="25">
        <v>66.666666666666657</v>
      </c>
      <c r="AF72" s="25">
        <v>73.333333333333329</v>
      </c>
      <c r="AG72" s="25">
        <v>80</v>
      </c>
      <c r="AH72" s="25">
        <v>80</v>
      </c>
      <c r="AI72" s="25">
        <v>80</v>
      </c>
      <c r="AJ72" s="25">
        <v>80</v>
      </c>
      <c r="AK72" s="25">
        <v>93.333333333333329</v>
      </c>
      <c r="AL72" s="25">
        <v>100</v>
      </c>
      <c r="AM72" s="25">
        <v>100</v>
      </c>
      <c r="AN72" s="25">
        <v>100</v>
      </c>
      <c r="AO72" s="159">
        <v>100</v>
      </c>
    </row>
    <row r="73" spans="1:41" s="65" customFormat="1" ht="51">
      <c r="A73" s="336"/>
      <c r="B73" s="339"/>
      <c r="C73" s="375"/>
      <c r="D73" s="332"/>
      <c r="E73" s="334"/>
      <c r="F73" s="21" t="str">
        <f>'PROGRAMADO_METAS_PRODUCTO 2018'!F73</f>
        <v>064</v>
      </c>
      <c r="G73" s="63">
        <f>'PROGRAMADO_METAS_PRODUCTO 2018'!G73</f>
        <v>25</v>
      </c>
      <c r="H73" s="35" t="str">
        <f>'PROGRAMADO_METAS_PRODUCTO 2018'!I73</f>
        <v>1 simulacro de emergencia interna anual realizado en cada una de las 15  IPS con servicio de urgencias en la ciudad</v>
      </c>
      <c r="I73" s="35">
        <f>'PROGRAMADO_METAS_PRODUCTO 2018'!J73</f>
        <v>15</v>
      </c>
      <c r="J73" s="35" t="str">
        <f>'PROGRAMADO_METAS_PRODUCTO 2018'!K73</f>
        <v>Mantenimiento
(Stock)</v>
      </c>
      <c r="K73" s="35" t="str">
        <f>'PROGRAMADO_METAS_PRODUCTO 2018'!L73</f>
        <v>SAL064</v>
      </c>
      <c r="L73" s="35" t="str">
        <f>'PROGRAMADO_METAS_PRODUCTO 2018'!N73</f>
        <v>Número de IPS de la ciudad con servicios de urgencia con un simulacro anual de emergencia interna o externa</v>
      </c>
      <c r="M73" s="35" t="str">
        <f>'PROGRAMADO_METAS_PRODUCTO 2018'!O73</f>
        <v>Atención de Urgencias y Emergencias</v>
      </c>
      <c r="N73" s="35">
        <f>'PROGRAMADO_METAS_PRODUCTO 2018'!Q73</f>
        <v>17</v>
      </c>
      <c r="O73" s="53">
        <f>'PROGRAMADO_METAS_PRODUCTO 2018'!R73</f>
        <v>15</v>
      </c>
      <c r="P73" s="53">
        <f>'PROGRAMADO_METAS_PRODUCTO 2018'!S73</f>
        <v>15</v>
      </c>
      <c r="Q73" s="53">
        <f>'PROGRAMADO_METAS_PRODUCTO 2018'!T73</f>
        <v>15</v>
      </c>
      <c r="R73" s="53">
        <f>'PROGRAMADO_METAS_PRODUCTO 2018'!U73</f>
        <v>15</v>
      </c>
      <c r="S73" s="64" t="str">
        <f>'PROGRAMADO_METAS_PRODUCTO 2018'!V73</f>
        <v>Secretaría de Salud</v>
      </c>
      <c r="T73" s="158"/>
      <c r="U73" s="14">
        <v>20</v>
      </c>
      <c r="V73" s="14">
        <v>20</v>
      </c>
      <c r="W73" s="14">
        <v>20</v>
      </c>
      <c r="X73" s="14">
        <v>100</v>
      </c>
      <c r="Y73" s="14">
        <v>100</v>
      </c>
      <c r="Z73" s="14">
        <v>100</v>
      </c>
      <c r="AA73" s="159">
        <v>100</v>
      </c>
      <c r="AB73" s="175"/>
      <c r="AC73" s="160">
        <v>0</v>
      </c>
      <c r="AD73" s="25">
        <v>0</v>
      </c>
      <c r="AE73" s="25">
        <v>0</v>
      </c>
      <c r="AF73" s="25">
        <v>0</v>
      </c>
      <c r="AG73" s="25">
        <v>0</v>
      </c>
      <c r="AH73" s="25">
        <v>0</v>
      </c>
      <c r="AI73" s="25">
        <v>0</v>
      </c>
      <c r="AJ73" s="25">
        <v>6.666666666666667</v>
      </c>
      <c r="AK73" s="25">
        <v>6.666666666666667</v>
      </c>
      <c r="AL73" s="25">
        <v>100</v>
      </c>
      <c r="AM73" s="25">
        <v>100</v>
      </c>
      <c r="AN73" s="25">
        <v>100</v>
      </c>
      <c r="AO73" s="159">
        <v>100</v>
      </c>
    </row>
    <row r="74" spans="1:41" s="65" customFormat="1" ht="51">
      <c r="A74" s="336"/>
      <c r="B74" s="339"/>
      <c r="C74" s="375"/>
      <c r="D74" s="361"/>
      <c r="E74" s="356"/>
      <c r="F74" s="21" t="str">
        <f>'PROGRAMADO_METAS_PRODUCTO 2018'!F74</f>
        <v>065</v>
      </c>
      <c r="G74" s="63">
        <f>'PROGRAMADO_METAS_PRODUCTO 2018'!G74</f>
        <v>25</v>
      </c>
      <c r="H74" s="35" t="str">
        <f>'PROGRAMADO_METAS_PRODUCTO 2018'!I74</f>
        <v>Mantener activo el servicio de asesoria para la atención prehospitalaria de las víctimas de urgencias y emergencias</v>
      </c>
      <c r="I74" s="35">
        <f>'PROGRAMADO_METAS_PRODUCTO 2018'!J74</f>
        <v>1</v>
      </c>
      <c r="J74" s="35" t="str">
        <f>'PROGRAMADO_METAS_PRODUCTO 2018'!K74</f>
        <v>Mantenimiento
(Stock)</v>
      </c>
      <c r="K74" s="35" t="str">
        <f>'PROGRAMADO_METAS_PRODUCTO 2018'!L74</f>
        <v>SAL065</v>
      </c>
      <c r="L74" s="35" t="str">
        <f>'PROGRAMADO_METAS_PRODUCTO 2018'!N74</f>
        <v>Existencia de un servicio de asesoria para la atención prehospitalaria de las víctimas de urgencias y emergencias</v>
      </c>
      <c r="M74" s="35" t="str">
        <f>'PROGRAMADO_METAS_PRODUCTO 2018'!O74</f>
        <v>Atención de Urgencias y Emergencias</v>
      </c>
      <c r="N74" s="35">
        <f>'PROGRAMADO_METAS_PRODUCTO 2018'!Q74</f>
        <v>1</v>
      </c>
      <c r="O74" s="53">
        <f>'PROGRAMADO_METAS_PRODUCTO 2018'!R74</f>
        <v>1</v>
      </c>
      <c r="P74" s="53">
        <f>'PROGRAMADO_METAS_PRODUCTO 2018'!S74</f>
        <v>1</v>
      </c>
      <c r="Q74" s="53">
        <f>'PROGRAMADO_METAS_PRODUCTO 2018'!T74</f>
        <v>1</v>
      </c>
      <c r="R74" s="53">
        <f>'PROGRAMADO_METAS_PRODUCTO 2018'!U74</f>
        <v>1</v>
      </c>
      <c r="S74" s="64" t="str">
        <f>'PROGRAMADO_METAS_PRODUCTO 2018'!V74</f>
        <v>Secretaría de Salud</v>
      </c>
      <c r="T74" s="158"/>
      <c r="U74" s="14">
        <v>100</v>
      </c>
      <c r="V74" s="14">
        <v>100</v>
      </c>
      <c r="W74" s="14">
        <v>100</v>
      </c>
      <c r="X74" s="14">
        <v>100</v>
      </c>
      <c r="Y74" s="14">
        <v>100</v>
      </c>
      <c r="Z74" s="14">
        <v>100</v>
      </c>
      <c r="AA74" s="159">
        <v>100</v>
      </c>
      <c r="AB74" s="175"/>
      <c r="AC74" s="160">
        <v>100</v>
      </c>
      <c r="AD74" s="25">
        <v>100</v>
      </c>
      <c r="AE74" s="25">
        <v>100</v>
      </c>
      <c r="AF74" s="25">
        <v>100</v>
      </c>
      <c r="AG74" s="25">
        <v>100</v>
      </c>
      <c r="AH74" s="25">
        <v>100</v>
      </c>
      <c r="AI74" s="25">
        <v>100</v>
      </c>
      <c r="AJ74" s="25">
        <v>100</v>
      </c>
      <c r="AK74" s="25">
        <v>100</v>
      </c>
      <c r="AL74" s="25">
        <v>100</v>
      </c>
      <c r="AM74" s="25">
        <v>100</v>
      </c>
      <c r="AN74" s="25">
        <v>100</v>
      </c>
      <c r="AO74" s="159">
        <v>100</v>
      </c>
    </row>
    <row r="75" spans="1:41" s="65" customFormat="1" ht="89.25">
      <c r="A75" s="362" t="str">
        <f>'[1]2_ESTRUCTURA_PDM'!H15</f>
        <v>1.2.08</v>
      </c>
      <c r="B75" s="339">
        <f>'[1]2_ESTRUCTURA_PDM'!I15</f>
        <v>10</v>
      </c>
      <c r="C75" s="376" t="str">
        <f>'[1]2_ESTRUCTURA_PDM'!J15</f>
        <v>Salud y ámbito laboral</v>
      </c>
      <c r="D75" s="371" t="e">
        <f>#REF!</f>
        <v>#REF!</v>
      </c>
      <c r="E75" s="333">
        <v>100</v>
      </c>
      <c r="F75" s="21" t="str">
        <f>'PROGRAMADO_METAS_PRODUCTO 2018'!F75</f>
        <v>066</v>
      </c>
      <c r="G75" s="63">
        <f>'PROGRAMADO_METAS_PRODUCTO 2018'!G75</f>
        <v>50</v>
      </c>
      <c r="H75" s="35" t="str">
        <f>'PROGRAMADO_METAS_PRODUCTO 2018'!I75</f>
        <v>Asistencia Técnica para la implementación y el fortalecimiento del sistema de gestión de la seguridad y la salud en el trabajo (SG _ SST) en 200 micros y pequeñas empresas del Municipio</v>
      </c>
      <c r="I75" s="35">
        <f>'PROGRAMADO_METAS_PRODUCTO 2018'!J75</f>
        <v>200</v>
      </c>
      <c r="J75" s="35" t="str">
        <f>'PROGRAMADO_METAS_PRODUCTO 2018'!K75</f>
        <v>Incremento
(Flujo)</v>
      </c>
      <c r="K75" s="35" t="str">
        <f>'PROGRAMADO_METAS_PRODUCTO 2018'!L75</f>
        <v>SAL066</v>
      </c>
      <c r="L75" s="35" t="str">
        <f>'PROGRAMADO_METAS_PRODUCTO 2018'!N75</f>
        <v>Número de micros y pequeñas empresas con la estratégia de entornos saludables en ambito formal, implementada</v>
      </c>
      <c r="M75" s="35" t="str">
        <f>'PROGRAMADO_METAS_PRODUCTO 2018'!O75</f>
        <v>Intervenciones Individuales y Colectivas en Salud Pública</v>
      </c>
      <c r="N75" s="35">
        <f>'PROGRAMADO_METAS_PRODUCTO 2018'!Q75</f>
        <v>100</v>
      </c>
      <c r="O75" s="53">
        <f>'PROGRAMADO_METAS_PRODUCTO 2018'!R75</f>
        <v>50</v>
      </c>
      <c r="P75" s="53">
        <f>'PROGRAMADO_METAS_PRODUCTO 2018'!S75</f>
        <v>50</v>
      </c>
      <c r="Q75" s="53">
        <f>'PROGRAMADO_METAS_PRODUCTO 2018'!T75</f>
        <v>50</v>
      </c>
      <c r="R75" s="53">
        <f>'PROGRAMADO_METAS_PRODUCTO 2018'!U75</f>
        <v>50</v>
      </c>
      <c r="S75" s="64" t="str">
        <f>'PROGRAMADO_METAS_PRODUCTO 2018'!V75</f>
        <v>Secretaría de Salud</v>
      </c>
      <c r="T75" s="158"/>
      <c r="U75" s="14">
        <v>100</v>
      </c>
      <c r="V75" s="14">
        <v>100</v>
      </c>
      <c r="W75" s="14">
        <v>100</v>
      </c>
      <c r="X75" s="14">
        <v>100</v>
      </c>
      <c r="Y75" s="14">
        <v>100</v>
      </c>
      <c r="Z75" s="14">
        <v>100</v>
      </c>
      <c r="AA75" s="159">
        <v>100</v>
      </c>
      <c r="AB75" s="175"/>
      <c r="AC75" s="160">
        <v>0</v>
      </c>
      <c r="AD75" s="25">
        <v>0</v>
      </c>
      <c r="AE75" s="25">
        <v>0</v>
      </c>
      <c r="AF75" s="25">
        <v>0</v>
      </c>
      <c r="AG75" s="25">
        <v>36</v>
      </c>
      <c r="AH75" s="25">
        <v>50</v>
      </c>
      <c r="AI75" s="25">
        <v>76</v>
      </c>
      <c r="AJ75" s="25">
        <v>100</v>
      </c>
      <c r="AK75" s="25">
        <v>100</v>
      </c>
      <c r="AL75" s="25">
        <v>100</v>
      </c>
      <c r="AM75" s="25">
        <v>100</v>
      </c>
      <c r="AN75" s="25">
        <v>100</v>
      </c>
      <c r="AO75" s="159">
        <v>100</v>
      </c>
    </row>
    <row r="76" spans="1:41" s="65" customFormat="1" ht="63.75">
      <c r="A76" s="336"/>
      <c r="B76" s="339"/>
      <c r="C76" s="375"/>
      <c r="D76" s="361"/>
      <c r="E76" s="356"/>
      <c r="F76" s="21" t="str">
        <f>'PROGRAMADO_METAS_PRODUCTO 2018'!F76</f>
        <v>067</v>
      </c>
      <c r="G76" s="63">
        <f>'PROGRAMADO_METAS_PRODUCTO 2018'!G76</f>
        <v>50</v>
      </c>
      <c r="H76" s="35" t="str">
        <f>'PROGRAMADO_METAS_PRODUCTO 2018'!I76</f>
        <v>1.200 trabajadores informales de las áreas rural y urbana del Municipio con educación en promoción de la salud y seguridad en el trabajo</v>
      </c>
      <c r="I76" s="57">
        <f>'PROGRAMADO_METAS_PRODUCTO 2018'!J76</f>
        <v>1200</v>
      </c>
      <c r="J76" s="35" t="str">
        <f>'PROGRAMADO_METAS_PRODUCTO 2018'!K76</f>
        <v>Incremento
(Flujo)</v>
      </c>
      <c r="K76" s="35" t="str">
        <f>'PROGRAMADO_METAS_PRODUCTO 2018'!L76</f>
        <v>SAL067</v>
      </c>
      <c r="L76" s="35" t="str">
        <f>'PROGRAMADO_METAS_PRODUCTO 2018'!N76</f>
        <v>Número de trabajadores en la estratégia de entornos saludables en ámbito informal implementada</v>
      </c>
      <c r="M76" s="35" t="str">
        <f>'PROGRAMADO_METAS_PRODUCTO 2018'!O76</f>
        <v>Intervenciones Individuales y Colectivas en Salud Pública</v>
      </c>
      <c r="N76" s="35">
        <f>'PROGRAMADO_METAS_PRODUCTO 2018'!Q76</f>
        <v>600</v>
      </c>
      <c r="O76" s="53">
        <f>'PROGRAMADO_METAS_PRODUCTO 2018'!R76</f>
        <v>300</v>
      </c>
      <c r="P76" s="53">
        <f>'PROGRAMADO_METAS_PRODUCTO 2018'!S76</f>
        <v>300</v>
      </c>
      <c r="Q76" s="53">
        <f>'PROGRAMADO_METAS_PRODUCTO 2018'!T76</f>
        <v>300</v>
      </c>
      <c r="R76" s="53">
        <f>'PROGRAMADO_METAS_PRODUCTO 2018'!U76</f>
        <v>300</v>
      </c>
      <c r="S76" s="64" t="str">
        <f>'PROGRAMADO_METAS_PRODUCTO 2018'!V76</f>
        <v>Secretaría de Salud</v>
      </c>
      <c r="T76" s="158"/>
      <c r="U76" s="14">
        <v>113.33333333333333</v>
      </c>
      <c r="V76" s="14">
        <v>113.33333333333333</v>
      </c>
      <c r="W76" s="14">
        <v>113.33333333333333</v>
      </c>
      <c r="X76" s="14">
        <v>113.33333333333333</v>
      </c>
      <c r="Y76" s="14">
        <v>113.33333333333333</v>
      </c>
      <c r="Z76" s="14">
        <v>113.33333333333333</v>
      </c>
      <c r="AA76" s="159">
        <v>100</v>
      </c>
      <c r="AB76" s="175"/>
      <c r="AC76" s="160">
        <v>0</v>
      </c>
      <c r="AD76" s="25">
        <v>0</v>
      </c>
      <c r="AE76" s="25">
        <v>0</v>
      </c>
      <c r="AF76" s="25">
        <v>0</v>
      </c>
      <c r="AG76" s="25">
        <v>100</v>
      </c>
      <c r="AH76" s="25">
        <v>100</v>
      </c>
      <c r="AI76" s="25">
        <v>100</v>
      </c>
      <c r="AJ76" s="25">
        <v>100</v>
      </c>
      <c r="AK76" s="25">
        <v>100</v>
      </c>
      <c r="AL76" s="25">
        <v>100</v>
      </c>
      <c r="AM76" s="25">
        <v>100</v>
      </c>
      <c r="AN76" s="25">
        <v>100</v>
      </c>
      <c r="AO76" s="159">
        <v>100</v>
      </c>
    </row>
    <row r="77" spans="1:41" s="65" customFormat="1" ht="63.75">
      <c r="A77" s="362" t="str">
        <f>'[1]2_ESTRUCTURA_PDM'!H16</f>
        <v>1.2.09</v>
      </c>
      <c r="B77" s="339">
        <f>'[1]2_ESTRUCTURA_PDM'!I16</f>
        <v>10</v>
      </c>
      <c r="C77" s="376" t="str">
        <f>'[1]2_ESTRUCTURA_PDM'!J16</f>
        <v>Dimensión transversal de gestión diferencial de poblaciones vulnerables</v>
      </c>
      <c r="D77" s="21" t="e">
        <f>#REF!</f>
        <v>#REF!</v>
      </c>
      <c r="E77" s="22">
        <v>10</v>
      </c>
      <c r="F77" s="21" t="str">
        <f>'PROGRAMADO_METAS_PRODUCTO 2018'!F77</f>
        <v>068</v>
      </c>
      <c r="G77" s="63">
        <f>'PROGRAMADO_METAS_PRODUCTO 2018'!G77</f>
        <v>100</v>
      </c>
      <c r="H77" s="35" t="str">
        <f>'PROGRAMADO_METAS_PRODUCTO 2018'!I77</f>
        <v xml:space="preserve">Realizar  seguimiento anual  a 12 instituciones en la estratégia de AIEPI  (Atención integral enfermededades prevalentes en la infancia) </v>
      </c>
      <c r="I77" s="57">
        <f>'PROGRAMADO_METAS_PRODUCTO 2018'!J77</f>
        <v>12</v>
      </c>
      <c r="J77" s="35" t="str">
        <f>'PROGRAMADO_METAS_PRODUCTO 2018'!K77</f>
        <v>Mantenimiento
(Stock)</v>
      </c>
      <c r="K77" s="35" t="str">
        <f>'PROGRAMADO_METAS_PRODUCTO 2018'!L77</f>
        <v>SAL068</v>
      </c>
      <c r="L77" s="35" t="str">
        <f>'PROGRAMADO_METAS_PRODUCTO 2018'!N77</f>
        <v>Número instituciones con seguimiento al cumplimiento de la estratégia AIEPI</v>
      </c>
      <c r="M77" s="35" t="str">
        <f>'PROGRAMADO_METAS_PRODUCTO 2018'!O77</f>
        <v>Intervenciones Individuales y Colectivas en Salud Pública</v>
      </c>
      <c r="N77" s="35">
        <f>'PROGRAMADO_METAS_PRODUCTO 2018'!Q77</f>
        <v>4</v>
      </c>
      <c r="O77" s="53">
        <f>'PROGRAMADO_METAS_PRODUCTO 2018'!R77</f>
        <v>12</v>
      </c>
      <c r="P77" s="53">
        <f>'PROGRAMADO_METAS_PRODUCTO 2018'!S77</f>
        <v>12</v>
      </c>
      <c r="Q77" s="53">
        <f>'PROGRAMADO_METAS_PRODUCTO 2018'!T77</f>
        <v>12</v>
      </c>
      <c r="R77" s="53">
        <f>'PROGRAMADO_METAS_PRODUCTO 2018'!U77</f>
        <v>12</v>
      </c>
      <c r="S77" s="64" t="str">
        <f>'PROGRAMADO_METAS_PRODUCTO 2018'!V77</f>
        <v>Secretaría de Salud</v>
      </c>
      <c r="T77" s="158"/>
      <c r="U77" s="14">
        <v>25</v>
      </c>
      <c r="V77" s="14">
        <v>33.333333333333329</v>
      </c>
      <c r="W77" s="14">
        <v>50</v>
      </c>
      <c r="X77" s="14">
        <v>58.333333333333336</v>
      </c>
      <c r="Y77" s="14">
        <v>75</v>
      </c>
      <c r="Z77" s="14">
        <v>100</v>
      </c>
      <c r="AA77" s="159">
        <v>100</v>
      </c>
      <c r="AB77" s="175"/>
      <c r="AC77" s="160">
        <v>0</v>
      </c>
      <c r="AD77" s="25">
        <v>0</v>
      </c>
      <c r="AE77" s="25">
        <v>25</v>
      </c>
      <c r="AF77" s="25">
        <v>50</v>
      </c>
      <c r="AG77" s="25">
        <v>83.333333333333343</v>
      </c>
      <c r="AH77" s="25">
        <v>83.333333333333343</v>
      </c>
      <c r="AI77" s="25">
        <v>100</v>
      </c>
      <c r="AJ77" s="25">
        <v>100</v>
      </c>
      <c r="AK77" s="25">
        <v>100</v>
      </c>
      <c r="AL77" s="25">
        <v>100</v>
      </c>
      <c r="AM77" s="25">
        <v>100</v>
      </c>
      <c r="AN77" s="25">
        <v>100</v>
      </c>
      <c r="AO77" s="159">
        <v>100</v>
      </c>
    </row>
    <row r="78" spans="1:41" s="65" customFormat="1" ht="51">
      <c r="A78" s="336"/>
      <c r="B78" s="339"/>
      <c r="C78" s="375"/>
      <c r="D78" s="21" t="e">
        <f>#REF!</f>
        <v>#REF!</v>
      </c>
      <c r="E78" s="22">
        <v>5</v>
      </c>
      <c r="F78" s="21" t="str">
        <f>'PROGRAMADO_METAS_PRODUCTO 2018'!F78</f>
        <v>069</v>
      </c>
      <c r="G78" s="63">
        <f>'PROGRAMADO_METAS_PRODUCTO 2018'!G78</f>
        <v>100</v>
      </c>
      <c r="H78" s="35" t="str">
        <f>'PROGRAMADO_METAS_PRODUCTO 2018'!I78</f>
        <v>Implementar 7 salas amigas de la lactancia materna en el ámbito laboral</v>
      </c>
      <c r="I78" s="57">
        <f>'PROGRAMADO_METAS_PRODUCTO 2018'!J78</f>
        <v>7</v>
      </c>
      <c r="J78" s="35" t="str">
        <f>'PROGRAMADO_METAS_PRODUCTO 2018'!K78</f>
        <v>Incremento
(Acumulado)</v>
      </c>
      <c r="K78" s="35" t="str">
        <f>'PROGRAMADO_METAS_PRODUCTO 2018'!L78</f>
        <v>SAL069</v>
      </c>
      <c r="L78" s="35" t="str">
        <f>'PROGRAMADO_METAS_PRODUCTO 2018'!N78</f>
        <v>Número de salas de lactancia materna implementadas durante el cuatrienio</v>
      </c>
      <c r="M78" s="35" t="str">
        <f>'PROGRAMADO_METAS_PRODUCTO 2018'!O78</f>
        <v>Intervenciones Individuales y Colectivas en Salud Pública</v>
      </c>
      <c r="N78" s="35">
        <f>'PROGRAMADO_METAS_PRODUCTO 2018'!Q78</f>
        <v>3</v>
      </c>
      <c r="O78" s="53">
        <f>'PROGRAMADO_METAS_PRODUCTO 2018'!R78</f>
        <v>1</v>
      </c>
      <c r="P78" s="53">
        <f>'PROGRAMADO_METAS_PRODUCTO 2018'!S78</f>
        <v>2</v>
      </c>
      <c r="Q78" s="53">
        <f>'PROGRAMADO_METAS_PRODUCTO 2018'!T78</f>
        <v>2</v>
      </c>
      <c r="R78" s="53">
        <f>'PROGRAMADO_METAS_PRODUCTO 2018'!U78</f>
        <v>2</v>
      </c>
      <c r="S78" s="64" t="str">
        <f>'PROGRAMADO_METAS_PRODUCTO 2018'!V78</f>
        <v>Secretaría de Salud</v>
      </c>
      <c r="T78" s="158"/>
      <c r="U78" s="14">
        <v>0</v>
      </c>
      <c r="V78" s="14">
        <v>0</v>
      </c>
      <c r="W78" s="14">
        <v>0</v>
      </c>
      <c r="X78" s="14">
        <v>0</v>
      </c>
      <c r="Y78" s="14">
        <v>0</v>
      </c>
      <c r="Z78" s="14">
        <v>100</v>
      </c>
      <c r="AA78" s="159">
        <v>100</v>
      </c>
      <c r="AB78" s="175"/>
      <c r="AC78" s="160">
        <v>33.333333333333329</v>
      </c>
      <c r="AD78" s="25">
        <v>33.333333333333329</v>
      </c>
      <c r="AE78" s="25">
        <v>33.333333333333329</v>
      </c>
      <c r="AF78" s="25">
        <v>33.333333333333329</v>
      </c>
      <c r="AG78" s="25">
        <v>33.333333333333329</v>
      </c>
      <c r="AH78" s="25">
        <v>33.333333333333329</v>
      </c>
      <c r="AI78" s="25">
        <v>33.333333333333329</v>
      </c>
      <c r="AJ78" s="25">
        <v>33.333333333333329</v>
      </c>
      <c r="AK78" s="25">
        <v>66.666666666666657</v>
      </c>
      <c r="AL78" s="25">
        <v>66.666666666666657</v>
      </c>
      <c r="AM78" s="25">
        <v>66.666666666666657</v>
      </c>
      <c r="AN78" s="25">
        <v>100</v>
      </c>
      <c r="AO78" s="159">
        <v>100</v>
      </c>
    </row>
    <row r="79" spans="1:41" s="65" customFormat="1" ht="51">
      <c r="A79" s="336"/>
      <c r="B79" s="339"/>
      <c r="C79" s="375"/>
      <c r="D79" s="371" t="e">
        <f>#REF!</f>
        <v>#REF!</v>
      </c>
      <c r="E79" s="333">
        <v>25</v>
      </c>
      <c r="F79" s="21" t="str">
        <f>'PROGRAMADO_METAS_PRODUCTO 2018'!F79</f>
        <v>070</v>
      </c>
      <c r="G79" s="63">
        <f>'PROGRAMADO_METAS_PRODUCTO 2018'!G79</f>
        <v>40</v>
      </c>
      <c r="H79" s="35" t="str">
        <f>'PROGRAMADO_METAS_PRODUCTO 2018'!I79</f>
        <v>Acompañar al 100% de los centros de protección al adulto mayor en los procesos de gestión para la certificación</v>
      </c>
      <c r="I79" s="35">
        <f>'PROGRAMADO_METAS_PRODUCTO 2018'!J79</f>
        <v>35</v>
      </c>
      <c r="J79" s="35" t="str">
        <f>'PROGRAMADO_METAS_PRODUCTO 2018'!K79</f>
        <v>Mantenimiento
(Stock)</v>
      </c>
      <c r="K79" s="35" t="str">
        <f>'PROGRAMADO_METAS_PRODUCTO 2018'!L79</f>
        <v>SAL070</v>
      </c>
      <c r="L79" s="35" t="str">
        <f>'PROGRAMADO_METAS_PRODUCTO 2018'!N79</f>
        <v>Centros de protección al adulto mayor con gestión para la certificación de atención integral</v>
      </c>
      <c r="M79" s="35" t="str">
        <f>'PROGRAMADO_METAS_PRODUCTO 2018'!O79</f>
        <v>Gestión para el Desarrollo Integral de Grupos Poblacionales</v>
      </c>
      <c r="N79" s="40">
        <f>'PROGRAMADO_METAS_PRODUCTO 2018'!Q79</f>
        <v>23.8</v>
      </c>
      <c r="O79" s="53">
        <f>'PROGRAMADO_METAS_PRODUCTO 2018'!R79</f>
        <v>35</v>
      </c>
      <c r="P79" s="53">
        <f>'PROGRAMADO_METAS_PRODUCTO 2018'!S79</f>
        <v>35</v>
      </c>
      <c r="Q79" s="53">
        <f>'PROGRAMADO_METAS_PRODUCTO 2018'!T79</f>
        <v>35</v>
      </c>
      <c r="R79" s="53">
        <f>'PROGRAMADO_METAS_PRODUCTO 2018'!U79</f>
        <v>35</v>
      </c>
      <c r="S79" s="64" t="str">
        <f>'PROGRAMADO_METAS_PRODUCTO 2018'!V79</f>
        <v>Secretaría de Salud</v>
      </c>
      <c r="T79" s="158"/>
      <c r="U79" s="14">
        <v>5.7142857142857144</v>
      </c>
      <c r="V79" s="14">
        <v>17.142857142857142</v>
      </c>
      <c r="W79" s="14">
        <v>31.428571428571427</v>
      </c>
      <c r="X79" s="14">
        <v>54.285714285714285</v>
      </c>
      <c r="Y79" s="14">
        <v>80</v>
      </c>
      <c r="Z79" s="14">
        <v>100</v>
      </c>
      <c r="AA79" s="159">
        <v>100</v>
      </c>
      <c r="AB79" s="175"/>
      <c r="AC79" s="160">
        <v>0</v>
      </c>
      <c r="AD79" s="25">
        <v>0</v>
      </c>
      <c r="AE79" s="25">
        <v>48.571428571428569</v>
      </c>
      <c r="AF79" s="25">
        <v>48.571428571428569</v>
      </c>
      <c r="AG79" s="25">
        <v>74.285714285714292</v>
      </c>
      <c r="AH79" s="25">
        <v>94.285714285714278</v>
      </c>
      <c r="AI79" s="25">
        <v>94.285714285714278</v>
      </c>
      <c r="AJ79" s="25">
        <v>94.285714285714278</v>
      </c>
      <c r="AK79" s="25">
        <v>100</v>
      </c>
      <c r="AL79" s="25">
        <v>100</v>
      </c>
      <c r="AM79" s="25">
        <v>100</v>
      </c>
      <c r="AN79" s="25">
        <v>100</v>
      </c>
      <c r="AO79" s="159">
        <v>100</v>
      </c>
    </row>
    <row r="80" spans="1:41" s="65" customFormat="1" ht="89.25">
      <c r="A80" s="336"/>
      <c r="B80" s="339"/>
      <c r="C80" s="375"/>
      <c r="D80" s="361"/>
      <c r="E80" s="356"/>
      <c r="F80" s="21" t="str">
        <f>'PROGRAMADO_METAS_PRODUCTO 2018'!F80</f>
        <v>071</v>
      </c>
      <c r="G80" s="63">
        <f>'PROGRAMADO_METAS_PRODUCTO 2018'!G80</f>
        <v>60</v>
      </c>
      <c r="H80" s="35" t="str">
        <f>'PROGRAMADO_METAS_PRODUCTO 2018'!I80</f>
        <v>Capacitar en procesos de atención en salud a los cuidadores del 80% de los centros día, centros de protección al adulto mayor  y/o Instituciones que presten servicios al Adulto Mayor</v>
      </c>
      <c r="I80" s="35">
        <f>'PROGRAMADO_METAS_PRODUCTO 2018'!J80</f>
        <v>60</v>
      </c>
      <c r="J80" s="35" t="str">
        <f>'PROGRAMADO_METAS_PRODUCTO 2018'!K80</f>
        <v>Incremento
(Acumulado)</v>
      </c>
      <c r="K80" s="35" t="str">
        <f>'PROGRAMADO_METAS_PRODUCTO 2018'!L80</f>
        <v>SAL071</v>
      </c>
      <c r="L80" s="35" t="str">
        <f>'PROGRAMADO_METAS_PRODUCTO 2018'!N80</f>
        <v>Centros día, Centros de Protección al Adulto Mayor y/o Instituciones que presten  servicios al Adulto Mayor,  con cuidadores capacitados  en procesos de atención en salud</v>
      </c>
      <c r="M80" s="35" t="str">
        <f>'PROGRAMADO_METAS_PRODUCTO 2018'!O80</f>
        <v>Gestión para el Desarrollo Integral de Grupos Poblacionales</v>
      </c>
      <c r="N80" s="35">
        <f>'PROGRAMADO_METAS_PRODUCTO 2018'!Q80</f>
        <v>22</v>
      </c>
      <c r="O80" s="170">
        <f>'PROGRAMADO_METAS_PRODUCTO 2018'!R80</f>
        <v>35</v>
      </c>
      <c r="P80" s="170">
        <f>'PROGRAMADO_METAS_PRODUCTO 2018'!S80</f>
        <v>40</v>
      </c>
      <c r="Q80" s="170">
        <f>'PROGRAMADO_METAS_PRODUCTO 2018'!T80</f>
        <v>50</v>
      </c>
      <c r="R80" s="170">
        <f>'PROGRAMADO_METAS_PRODUCTO 2018'!U80</f>
        <v>60</v>
      </c>
      <c r="S80" s="64" t="str">
        <f>'PROGRAMADO_METAS_PRODUCTO 2018'!V80</f>
        <v>Secretaría de Salud</v>
      </c>
      <c r="T80" s="158"/>
      <c r="U80" s="14">
        <v>0</v>
      </c>
      <c r="V80" s="14">
        <v>0</v>
      </c>
      <c r="W80" s="14">
        <v>0</v>
      </c>
      <c r="X80" s="14">
        <v>77.142857142857153</v>
      </c>
      <c r="Y80" s="14">
        <v>100</v>
      </c>
      <c r="Z80" s="14">
        <v>100</v>
      </c>
      <c r="AA80" s="159">
        <v>100</v>
      </c>
      <c r="AB80" s="175"/>
      <c r="AC80" s="160">
        <v>87.5</v>
      </c>
      <c r="AD80" s="25">
        <v>87.5</v>
      </c>
      <c r="AE80" s="25">
        <v>87.5</v>
      </c>
      <c r="AF80" s="25">
        <v>87.5</v>
      </c>
      <c r="AG80" s="25">
        <v>87.5</v>
      </c>
      <c r="AH80" s="25">
        <v>87.5</v>
      </c>
      <c r="AI80" s="25">
        <v>100</v>
      </c>
      <c r="AJ80" s="25">
        <v>100</v>
      </c>
      <c r="AK80" s="25">
        <v>100</v>
      </c>
      <c r="AL80" s="25">
        <v>100</v>
      </c>
      <c r="AM80" s="25">
        <v>100</v>
      </c>
      <c r="AN80" s="25">
        <v>100</v>
      </c>
      <c r="AO80" s="159">
        <v>100</v>
      </c>
    </row>
    <row r="81" spans="1:41" s="65" customFormat="1" ht="51">
      <c r="A81" s="336"/>
      <c r="B81" s="339"/>
      <c r="C81" s="375"/>
      <c r="D81" s="21" t="e">
        <f>#REF!</f>
        <v>#REF!</v>
      </c>
      <c r="E81" s="22">
        <v>10</v>
      </c>
      <c r="F81" s="21" t="str">
        <f>'PROGRAMADO_METAS_PRODUCTO 2018'!F81</f>
        <v>072</v>
      </c>
      <c r="G81" s="63">
        <f>'PROGRAMADO_METAS_PRODUCTO 2018'!G81</f>
        <v>100</v>
      </c>
      <c r="H81" s="35" t="str">
        <f>'PROGRAMADO_METAS_PRODUCTO 2018'!I81</f>
        <v>Desarrollar un programa de asistencia técnica al 100% de EPS en el componente de atención en salud y rehabilitación</v>
      </c>
      <c r="I81" s="35">
        <f>'PROGRAMADO_METAS_PRODUCTO 2018'!J81</f>
        <v>11</v>
      </c>
      <c r="J81" s="35" t="str">
        <f>'PROGRAMADO_METAS_PRODUCTO 2018'!K81</f>
        <v>Incremento
(Acumulado)</v>
      </c>
      <c r="K81" s="35" t="str">
        <f>'PROGRAMADO_METAS_PRODUCTO 2018'!L81</f>
        <v>SAL072</v>
      </c>
      <c r="L81" s="35" t="str">
        <f>'PROGRAMADO_METAS_PRODUCTO 2018'!N81</f>
        <v>IPS con asistencia técnica en el componente de atención en salud y rehabilitación</v>
      </c>
      <c r="M81" s="35" t="str">
        <f>'PROGRAMADO_METAS_PRODUCTO 2018'!O81</f>
        <v>Intervenciones Individuales y Colectivas en Salud Pública</v>
      </c>
      <c r="N81" s="35">
        <f>'PROGRAMADO_METAS_PRODUCTO 2018'!Q81</f>
        <v>0</v>
      </c>
      <c r="O81" s="53">
        <f>'PROGRAMADO_METAS_PRODUCTO 2018'!R81</f>
        <v>0</v>
      </c>
      <c r="P81" s="53">
        <f>'PROGRAMADO_METAS_PRODUCTO 2018'!S81</f>
        <v>3</v>
      </c>
      <c r="Q81" s="53">
        <f>'PROGRAMADO_METAS_PRODUCTO 2018'!T81</f>
        <v>4</v>
      </c>
      <c r="R81" s="53">
        <f>'PROGRAMADO_METAS_PRODUCTO 2018'!U81</f>
        <v>4</v>
      </c>
      <c r="S81" s="64" t="str">
        <f>'PROGRAMADO_METAS_PRODUCTO 2018'!V81</f>
        <v>Secretaría de Salud</v>
      </c>
      <c r="T81" s="158"/>
      <c r="U81" s="14" t="s">
        <v>850</v>
      </c>
      <c r="V81" s="14" t="s">
        <v>850</v>
      </c>
      <c r="W81" s="14" t="s">
        <v>850</v>
      </c>
      <c r="X81" s="14" t="s">
        <v>850</v>
      </c>
      <c r="Y81" s="14" t="s">
        <v>850</v>
      </c>
      <c r="Z81" s="14" t="s">
        <v>850</v>
      </c>
      <c r="AA81" s="159" t="s">
        <v>850</v>
      </c>
      <c r="AB81" s="175"/>
      <c r="AC81" s="160">
        <v>0</v>
      </c>
      <c r="AD81" s="25">
        <v>0</v>
      </c>
      <c r="AE81" s="25">
        <v>0</v>
      </c>
      <c r="AF81" s="25">
        <v>0</v>
      </c>
      <c r="AG81" s="25">
        <v>100</v>
      </c>
      <c r="AH81" s="25">
        <v>100</v>
      </c>
      <c r="AI81" s="25">
        <v>100</v>
      </c>
      <c r="AJ81" s="25">
        <v>100</v>
      </c>
      <c r="AK81" s="25">
        <v>100</v>
      </c>
      <c r="AL81" s="25">
        <v>100</v>
      </c>
      <c r="AM81" s="25">
        <v>100</v>
      </c>
      <c r="AN81" s="25">
        <v>100</v>
      </c>
      <c r="AO81" s="159">
        <v>100</v>
      </c>
    </row>
    <row r="82" spans="1:41" s="65" customFormat="1" ht="51">
      <c r="A82" s="336"/>
      <c r="B82" s="339"/>
      <c r="C82" s="375"/>
      <c r="D82" s="371" t="e">
        <f>#REF!</f>
        <v>#REF!</v>
      </c>
      <c r="E82" s="333">
        <v>15</v>
      </c>
      <c r="F82" s="21" t="str">
        <f>'PROGRAMADO_METAS_PRODUCTO 2018'!F82</f>
        <v>073</v>
      </c>
      <c r="G82" s="63">
        <f>'PROGRAMADO_METAS_PRODUCTO 2018'!G82</f>
        <v>50</v>
      </c>
      <c r="H82" s="35" t="str">
        <f>'PROGRAMADO_METAS_PRODUCTO 2018'!I82</f>
        <v>Cubrir al 100% de las personas con discapacidad que apliquen para RBC y residan en las comunas priorizadas</v>
      </c>
      <c r="I82" s="35">
        <f>'PROGRAMADO_METAS_PRODUCTO 2018'!J82</f>
        <v>100</v>
      </c>
      <c r="J82" s="35" t="str">
        <f>'PROGRAMADO_METAS_PRODUCTO 2018'!K82</f>
        <v>Mantenimiento
(Stock)</v>
      </c>
      <c r="K82" s="35" t="str">
        <f>'PROGRAMADO_METAS_PRODUCTO 2018'!L82</f>
        <v>SAL073</v>
      </c>
      <c r="L82" s="35" t="str">
        <f>'PROGRAMADO_METAS_PRODUCTO 2018'!N82</f>
        <v>Porcentaje de personas con discapacidad intervenidas por la estrategia RBC</v>
      </c>
      <c r="M82" s="35" t="str">
        <f>'PROGRAMADO_METAS_PRODUCTO 2018'!O82</f>
        <v>Atención y Orientación Integral a Población Vulnerable</v>
      </c>
      <c r="N82" s="35">
        <f>'PROGRAMADO_METAS_PRODUCTO 2018'!Q82</f>
        <v>100</v>
      </c>
      <c r="O82" s="53">
        <f>'PROGRAMADO_METAS_PRODUCTO 2018'!R82</f>
        <v>100</v>
      </c>
      <c r="P82" s="53">
        <f>'PROGRAMADO_METAS_PRODUCTO 2018'!S82</f>
        <v>100</v>
      </c>
      <c r="Q82" s="53">
        <f>'PROGRAMADO_METAS_PRODUCTO 2018'!T82</f>
        <v>100</v>
      </c>
      <c r="R82" s="53">
        <f>'PROGRAMADO_METAS_PRODUCTO 2018'!U82</f>
        <v>100</v>
      </c>
      <c r="S82" s="64" t="str">
        <f>'PROGRAMADO_METAS_PRODUCTO 2018'!V82</f>
        <v>Secretaría de Salud</v>
      </c>
      <c r="T82" s="158"/>
      <c r="U82" s="14">
        <v>0</v>
      </c>
      <c r="V82" s="14">
        <v>100</v>
      </c>
      <c r="W82" s="14">
        <v>100</v>
      </c>
      <c r="X82" s="14">
        <v>100</v>
      </c>
      <c r="Y82" s="14">
        <v>100</v>
      </c>
      <c r="Z82" s="14">
        <v>100</v>
      </c>
      <c r="AA82" s="159">
        <v>100</v>
      </c>
      <c r="AB82" s="175"/>
      <c r="AC82" s="160">
        <v>0</v>
      </c>
      <c r="AD82" s="25">
        <v>0</v>
      </c>
      <c r="AE82" s="25">
        <v>0</v>
      </c>
      <c r="AF82" s="25">
        <v>0</v>
      </c>
      <c r="AG82" s="25">
        <v>10</v>
      </c>
      <c r="AH82" s="25">
        <v>30</v>
      </c>
      <c r="AI82" s="25">
        <v>50</v>
      </c>
      <c r="AJ82" s="25">
        <v>100</v>
      </c>
      <c r="AK82" s="25">
        <v>100</v>
      </c>
      <c r="AL82" s="25">
        <v>100</v>
      </c>
      <c r="AM82" s="25">
        <v>100</v>
      </c>
      <c r="AN82" s="25">
        <v>100</v>
      </c>
      <c r="AO82" s="159">
        <v>100</v>
      </c>
    </row>
    <row r="83" spans="1:41" s="65" customFormat="1" ht="51">
      <c r="A83" s="336"/>
      <c r="B83" s="339"/>
      <c r="C83" s="375"/>
      <c r="D83" s="361"/>
      <c r="E83" s="356"/>
      <c r="F83" s="21" t="str">
        <f>'PROGRAMADO_METAS_PRODUCTO 2018'!F83</f>
        <v>074</v>
      </c>
      <c r="G83" s="63">
        <f>'PROGRAMADO_METAS_PRODUCTO 2018'!G83</f>
        <v>50</v>
      </c>
      <c r="H83" s="35" t="str">
        <f>'PROGRAMADO_METAS_PRODUCTO 2018'!I83</f>
        <v>Realizar una campaña de prevención de discapacidad asociada al uso de pólvora</v>
      </c>
      <c r="I83" s="35">
        <f>'PROGRAMADO_METAS_PRODUCTO 2018'!J83</f>
        <v>1</v>
      </c>
      <c r="J83" s="35" t="str">
        <f>'PROGRAMADO_METAS_PRODUCTO 2018'!K83</f>
        <v>Mantenimiento
(Stock)</v>
      </c>
      <c r="K83" s="35" t="str">
        <f>'PROGRAMADO_METAS_PRODUCTO 2018'!L83</f>
        <v>SAL074</v>
      </c>
      <c r="L83" s="35" t="str">
        <f>'PROGRAMADO_METAS_PRODUCTO 2018'!N83</f>
        <v>Campaña intersectorial activa  de prevención de discapacidad asociada al uso de polvora</v>
      </c>
      <c r="M83" s="35" t="str">
        <f>'PROGRAMADO_METAS_PRODUCTO 2018'!O83</f>
        <v>Intervenciones Individuales y Colectivas en Salud Pública</v>
      </c>
      <c r="N83" s="35">
        <f>'PROGRAMADO_METAS_PRODUCTO 2018'!Q83</f>
        <v>1</v>
      </c>
      <c r="O83" s="53">
        <f>'PROGRAMADO_METAS_PRODUCTO 2018'!R83</f>
        <v>1</v>
      </c>
      <c r="P83" s="53">
        <f>'PROGRAMADO_METAS_PRODUCTO 2018'!S83</f>
        <v>1</v>
      </c>
      <c r="Q83" s="53">
        <f>'PROGRAMADO_METAS_PRODUCTO 2018'!T83</f>
        <v>1</v>
      </c>
      <c r="R83" s="53">
        <f>'PROGRAMADO_METAS_PRODUCTO 2018'!U83</f>
        <v>1</v>
      </c>
      <c r="S83" s="64" t="str">
        <f>'PROGRAMADO_METAS_PRODUCTO 2018'!V83</f>
        <v>Secretaría de Salud</v>
      </c>
      <c r="T83" s="158"/>
      <c r="U83" s="14">
        <v>0</v>
      </c>
      <c r="V83" s="14">
        <v>0</v>
      </c>
      <c r="W83" s="14">
        <v>100</v>
      </c>
      <c r="X83" s="14">
        <v>100</v>
      </c>
      <c r="Y83" s="14">
        <v>100</v>
      </c>
      <c r="Z83" s="14">
        <v>100</v>
      </c>
      <c r="AA83" s="159">
        <v>100</v>
      </c>
      <c r="AB83" s="175"/>
      <c r="AC83" s="160">
        <v>0</v>
      </c>
      <c r="AD83" s="25">
        <v>0</v>
      </c>
      <c r="AE83" s="25">
        <v>0</v>
      </c>
      <c r="AF83" s="25">
        <v>0</v>
      </c>
      <c r="AG83" s="25">
        <v>0</v>
      </c>
      <c r="AH83" s="25">
        <v>0</v>
      </c>
      <c r="AI83" s="25">
        <v>0</v>
      </c>
      <c r="AJ83" s="25">
        <v>0</v>
      </c>
      <c r="AK83" s="25">
        <v>0</v>
      </c>
      <c r="AL83" s="25">
        <v>0</v>
      </c>
      <c r="AM83" s="25">
        <v>100</v>
      </c>
      <c r="AN83" s="25">
        <v>100</v>
      </c>
      <c r="AO83" s="159">
        <v>100</v>
      </c>
    </row>
    <row r="84" spans="1:41" s="65" customFormat="1" ht="51">
      <c r="A84" s="336"/>
      <c r="B84" s="339"/>
      <c r="C84" s="375"/>
      <c r="D84" s="371" t="e">
        <f>#REF!</f>
        <v>#REF!</v>
      </c>
      <c r="E84" s="333">
        <v>25</v>
      </c>
      <c r="F84" s="21" t="str">
        <f>'PROGRAMADO_METAS_PRODUCTO 2018'!F84</f>
        <v>075</v>
      </c>
      <c r="G84" s="63">
        <f>'PROGRAMADO_METAS_PRODUCTO 2018'!G84</f>
        <v>40</v>
      </c>
      <c r="H84" s="35" t="str">
        <f>'PROGRAMADO_METAS_PRODUCTO 2018'!I84</f>
        <v>Capacitar al 100% de las EPS en el componente de atención integral a la población víctima del conflicto armado</v>
      </c>
      <c r="I84" s="35">
        <f>'PROGRAMADO_METAS_PRODUCTO 2018'!J84</f>
        <v>9</v>
      </c>
      <c r="J84" s="35" t="str">
        <f>'PROGRAMADO_METAS_PRODUCTO 2018'!K84</f>
        <v>Incremento
(Acumulado)</v>
      </c>
      <c r="K84" s="35" t="str">
        <f>'PROGRAMADO_METAS_PRODUCTO 2018'!L84</f>
        <v>SAL075</v>
      </c>
      <c r="L84" s="35" t="str">
        <f>'PROGRAMADO_METAS_PRODUCTO 2018'!N84</f>
        <v>EPS con asistencia técnica en el componente de atención a la población víctima del conflicto armado</v>
      </c>
      <c r="M84" s="35" t="str">
        <f>'PROGRAMADO_METAS_PRODUCTO 2018'!O84</f>
        <v>Atención y Orientación Integral a Población Vulnerable</v>
      </c>
      <c r="N84" s="35">
        <f>'PROGRAMADO_METAS_PRODUCTO 2018'!Q84</f>
        <v>0</v>
      </c>
      <c r="O84" s="53">
        <f>'PROGRAMADO_METAS_PRODUCTO 2018'!R84</f>
        <v>5</v>
      </c>
      <c r="P84" s="53">
        <f>'PROGRAMADO_METAS_PRODUCTO 2018'!S84</f>
        <v>2</v>
      </c>
      <c r="Q84" s="53">
        <f>'PROGRAMADO_METAS_PRODUCTO 2018'!T84</f>
        <v>1</v>
      </c>
      <c r="R84" s="53">
        <f>'PROGRAMADO_METAS_PRODUCTO 2018'!U84</f>
        <v>1</v>
      </c>
      <c r="S84" s="64" t="str">
        <f>'PROGRAMADO_METAS_PRODUCTO 2018'!V84</f>
        <v>Secretaría de Salud</v>
      </c>
      <c r="T84" s="158"/>
      <c r="U84" s="14">
        <v>0</v>
      </c>
      <c r="V84" s="14">
        <v>0</v>
      </c>
      <c r="W84" s="14">
        <v>0</v>
      </c>
      <c r="X84" s="14">
        <v>0</v>
      </c>
      <c r="Y84" s="14">
        <v>0</v>
      </c>
      <c r="Z84" s="14">
        <v>100</v>
      </c>
      <c r="AA84" s="159">
        <v>100</v>
      </c>
      <c r="AB84" s="175"/>
      <c r="AC84" s="160">
        <v>71.428571428571431</v>
      </c>
      <c r="AD84" s="25">
        <v>71.428571428571431</v>
      </c>
      <c r="AE84" s="25">
        <v>71.428571428571431</v>
      </c>
      <c r="AF84" s="25">
        <v>71.428571428571431</v>
      </c>
      <c r="AG84" s="25">
        <v>71.428571428571431</v>
      </c>
      <c r="AH84" s="25">
        <v>71.428571428571431</v>
      </c>
      <c r="AI84" s="25">
        <v>71.428571428571431</v>
      </c>
      <c r="AJ84" s="25">
        <v>71.428571428571431</v>
      </c>
      <c r="AK84" s="25">
        <v>100</v>
      </c>
      <c r="AL84" s="25">
        <v>100</v>
      </c>
      <c r="AM84" s="25">
        <v>100</v>
      </c>
      <c r="AN84" s="25">
        <v>100</v>
      </c>
      <c r="AO84" s="159">
        <v>100</v>
      </c>
    </row>
    <row r="85" spans="1:41" s="65" customFormat="1" ht="63.75">
      <c r="A85" s="336"/>
      <c r="B85" s="339"/>
      <c r="C85" s="375"/>
      <c r="D85" s="361"/>
      <c r="E85" s="356"/>
      <c r="F85" s="21" t="str">
        <f>'PROGRAMADO_METAS_PRODUCTO 2018'!F85</f>
        <v>076</v>
      </c>
      <c r="G85" s="63">
        <f>'PROGRAMADO_METAS_PRODUCTO 2018'!G85</f>
        <v>60</v>
      </c>
      <c r="H85" s="35" t="str">
        <f>'PROGRAMADO_METAS_PRODUCTO 2018'!I85</f>
        <v>Atender 100 familias por año mediante el programa de atención psicosocial</v>
      </c>
      <c r="I85" s="40">
        <f>'PROGRAMADO_METAS_PRODUCTO 2018'!J85</f>
        <v>100</v>
      </c>
      <c r="J85" s="35" t="str">
        <f>'PROGRAMADO_METAS_PRODUCTO 2018'!K85</f>
        <v>Mantenimiento
(Stock)</v>
      </c>
      <c r="K85" s="35" t="str">
        <f>'PROGRAMADO_METAS_PRODUCTO 2018'!L85</f>
        <v>SAL076</v>
      </c>
      <c r="L85" s="35" t="str">
        <f>'PROGRAMADO_METAS_PRODUCTO 2018'!N85</f>
        <v xml:space="preserve">Familias víctimas del conflicto armado atendidas mediante el programa de atención psicosocial de la Secretaría de Salud Pública </v>
      </c>
      <c r="M85" s="35" t="str">
        <f>'PROGRAMADO_METAS_PRODUCTO 2018'!O85</f>
        <v>Atención y Orientación Integral a Población Vulnerable</v>
      </c>
      <c r="N85" s="35">
        <f>'PROGRAMADO_METAS_PRODUCTO 2018'!Q85</f>
        <v>0</v>
      </c>
      <c r="O85" s="53">
        <f>'PROGRAMADO_METAS_PRODUCTO 2018'!R85</f>
        <v>100</v>
      </c>
      <c r="P85" s="53">
        <f>'PROGRAMADO_METAS_PRODUCTO 2018'!S85</f>
        <v>100</v>
      </c>
      <c r="Q85" s="53">
        <f>'PROGRAMADO_METAS_PRODUCTO 2018'!T85</f>
        <v>100</v>
      </c>
      <c r="R85" s="53">
        <f>'PROGRAMADO_METAS_PRODUCTO 2018'!U85</f>
        <v>100</v>
      </c>
      <c r="S85" s="64" t="str">
        <f>'PROGRAMADO_METAS_PRODUCTO 2018'!V85</f>
        <v>Secretaría de Salud</v>
      </c>
      <c r="T85" s="158"/>
      <c r="U85" s="14">
        <v>80</v>
      </c>
      <c r="V85" s="14">
        <v>80</v>
      </c>
      <c r="W85" s="14">
        <v>80</v>
      </c>
      <c r="X85" s="14">
        <v>80</v>
      </c>
      <c r="Y85" s="14">
        <v>80</v>
      </c>
      <c r="Z85" s="14">
        <v>80</v>
      </c>
      <c r="AA85" s="159">
        <v>80</v>
      </c>
      <c r="AB85" s="175"/>
      <c r="AC85" s="160">
        <v>0</v>
      </c>
      <c r="AD85" s="25">
        <v>0</v>
      </c>
      <c r="AE85" s="25">
        <v>110.00000000000001</v>
      </c>
      <c r="AF85" s="25">
        <v>120</v>
      </c>
      <c r="AG85" s="25">
        <v>120</v>
      </c>
      <c r="AH85" s="25">
        <v>120</v>
      </c>
      <c r="AI85" s="25">
        <v>120</v>
      </c>
      <c r="AJ85" s="25">
        <v>120</v>
      </c>
      <c r="AK85" s="25">
        <v>120</v>
      </c>
      <c r="AL85" s="25">
        <v>120</v>
      </c>
      <c r="AM85" s="25">
        <v>120</v>
      </c>
      <c r="AN85" s="25">
        <v>120</v>
      </c>
      <c r="AO85" s="159">
        <v>100</v>
      </c>
    </row>
    <row r="86" spans="1:41" s="65" customFormat="1" ht="76.5">
      <c r="A86" s="336"/>
      <c r="B86" s="339"/>
      <c r="C86" s="375"/>
      <c r="D86" s="21" t="e">
        <f>#REF!</f>
        <v>#REF!</v>
      </c>
      <c r="E86" s="22">
        <v>5</v>
      </c>
      <c r="F86" s="21" t="str">
        <f>'PROGRAMADO_METAS_PRODUCTO 2018'!F86</f>
        <v>077</v>
      </c>
      <c r="G86" s="63">
        <f>'PROGRAMADO_METAS_PRODUCTO 2018'!G86</f>
        <v>100</v>
      </c>
      <c r="H86" s="35" t="str">
        <f>'PROGRAMADO_METAS_PRODUCTO 2018'!I86</f>
        <v>Desarrollar Estrategias  de Información Educación y Comunicación –IEC- para promover la afiliación al Régimen Subsidiado de la población víctima</v>
      </c>
      <c r="I86" s="40">
        <f>'PROGRAMADO_METAS_PRODUCTO 2018'!J86</f>
        <v>25</v>
      </c>
      <c r="J86" s="35" t="str">
        <f>'PROGRAMADO_METAS_PRODUCTO 2018'!K86</f>
        <v>Mantenimiento
(Stock)</v>
      </c>
      <c r="K86" s="35" t="str">
        <f>'PROGRAMADO_METAS_PRODUCTO 2018'!L86</f>
        <v>SAL077</v>
      </c>
      <c r="L86" s="35" t="str">
        <f>'PROGRAMADO_METAS_PRODUCTO 2018'!N86</f>
        <v>Número de estrategias IEC  desarrolladas para promover y garantizar la afiliación de la víctimas al Régimen Subsidiado</v>
      </c>
      <c r="M86" s="35" t="str">
        <f>'PROGRAMADO_METAS_PRODUCTO 2018'!O86</f>
        <v>Aseguramiento, Accesibilidad y Garantia del Servicio de Salud</v>
      </c>
      <c r="N86" s="35">
        <f>'PROGRAMADO_METAS_PRODUCTO 2018'!Q86</f>
        <v>20</v>
      </c>
      <c r="O86" s="53">
        <f>'PROGRAMADO_METAS_PRODUCTO 2018'!R86</f>
        <v>25</v>
      </c>
      <c r="P86" s="53">
        <f>'PROGRAMADO_METAS_PRODUCTO 2018'!S86</f>
        <v>25</v>
      </c>
      <c r="Q86" s="53">
        <f>'PROGRAMADO_METAS_PRODUCTO 2018'!T86</f>
        <v>25</v>
      </c>
      <c r="R86" s="53">
        <f>'PROGRAMADO_METAS_PRODUCTO 2018'!U86</f>
        <v>25</v>
      </c>
      <c r="S86" s="64" t="str">
        <f>'PROGRAMADO_METAS_PRODUCTO 2018'!V86</f>
        <v>Secretaría de Salud</v>
      </c>
      <c r="T86" s="158"/>
      <c r="U86" s="14">
        <v>0</v>
      </c>
      <c r="V86" s="14">
        <v>0</v>
      </c>
      <c r="W86" s="14">
        <v>0</v>
      </c>
      <c r="X86" s="14">
        <v>0</v>
      </c>
      <c r="Y86" s="14">
        <v>36</v>
      </c>
      <c r="Z86" s="14">
        <v>100</v>
      </c>
      <c r="AA86" s="159">
        <v>100</v>
      </c>
      <c r="AB86" s="175"/>
      <c r="AC86" s="160">
        <v>0</v>
      </c>
      <c r="AD86" s="25">
        <v>0</v>
      </c>
      <c r="AE86" s="25">
        <v>12</v>
      </c>
      <c r="AF86" s="25">
        <v>20</v>
      </c>
      <c r="AG86" s="25">
        <v>32</v>
      </c>
      <c r="AH86" s="25">
        <v>44</v>
      </c>
      <c r="AI86" s="25">
        <v>56.000000000000007</v>
      </c>
      <c r="AJ86" s="25">
        <v>68</v>
      </c>
      <c r="AK86" s="25">
        <v>92</v>
      </c>
      <c r="AL86" s="25">
        <v>100</v>
      </c>
      <c r="AM86" s="25">
        <v>100</v>
      </c>
      <c r="AN86" s="25">
        <v>100</v>
      </c>
      <c r="AO86" s="159">
        <v>100</v>
      </c>
    </row>
    <row r="87" spans="1:41" s="65" customFormat="1" ht="51">
      <c r="A87" s="336"/>
      <c r="B87" s="339"/>
      <c r="C87" s="375"/>
      <c r="D87" s="21" t="e">
        <f>#REF!</f>
        <v>#REF!</v>
      </c>
      <c r="E87" s="22">
        <v>5</v>
      </c>
      <c r="F87" s="21" t="str">
        <f>'PROGRAMADO_METAS_PRODUCTO 2018'!F87</f>
        <v>075</v>
      </c>
      <c r="G87" s="63">
        <f>'PROGRAMADO_METAS_PRODUCTO 2018'!G87</f>
        <v>100</v>
      </c>
      <c r="H87" s="35" t="str">
        <f>'PROGRAMADO_METAS_PRODUCTO 2018'!I87</f>
        <v>Capacitar al 100% de las EPS en el componente de atención integral a la población víctima del conflicto armado</v>
      </c>
      <c r="I87" s="35">
        <f>'PROGRAMADO_METAS_PRODUCTO 2018'!J87</f>
        <v>9</v>
      </c>
      <c r="J87" s="35" t="str">
        <f>'PROGRAMADO_METAS_PRODUCTO 2018'!K87</f>
        <v>Incremento
(Acumulado)</v>
      </c>
      <c r="K87" s="35" t="str">
        <f>'PROGRAMADO_METAS_PRODUCTO 2018'!L87</f>
        <v>SAL075</v>
      </c>
      <c r="L87" s="35" t="str">
        <f>'PROGRAMADO_METAS_PRODUCTO 2018'!N87</f>
        <v>EPS con asistencia técnica en el componente de atención a la población víctima del conflicto armado</v>
      </c>
      <c r="M87" s="35" t="str">
        <f>'PROGRAMADO_METAS_PRODUCTO 2018'!O87</f>
        <v>Atención y Orientación Integral a Población Vulnerable</v>
      </c>
      <c r="N87" s="35">
        <f>'PROGRAMADO_METAS_PRODUCTO 2018'!Q87</f>
        <v>0</v>
      </c>
      <c r="O87" s="53">
        <f>'PROGRAMADO_METAS_PRODUCTO 2018'!R87</f>
        <v>5</v>
      </c>
      <c r="P87" s="53">
        <f>'PROGRAMADO_METAS_PRODUCTO 2018'!S87</f>
        <v>2</v>
      </c>
      <c r="Q87" s="53">
        <f>'PROGRAMADO_METAS_PRODUCTO 2018'!T87</f>
        <v>1</v>
      </c>
      <c r="R87" s="53">
        <f>'PROGRAMADO_METAS_PRODUCTO 2018'!U87</f>
        <v>1</v>
      </c>
      <c r="S87" s="64" t="str">
        <f>'PROGRAMADO_METAS_PRODUCTO 2018'!V87</f>
        <v>Secretaría de Salud</v>
      </c>
      <c r="T87" s="158"/>
      <c r="U87" s="14">
        <v>0</v>
      </c>
      <c r="V87" s="14">
        <v>0</v>
      </c>
      <c r="W87" s="14">
        <v>0</v>
      </c>
      <c r="X87" s="14">
        <v>0</v>
      </c>
      <c r="Y87" s="14">
        <v>0</v>
      </c>
      <c r="Z87" s="14">
        <v>100</v>
      </c>
      <c r="AA87" s="159">
        <v>100</v>
      </c>
      <c r="AB87" s="175"/>
      <c r="AC87" s="160">
        <v>71.428571428571431</v>
      </c>
      <c r="AD87" s="25">
        <v>71.428571428571431</v>
      </c>
      <c r="AE87" s="25">
        <v>71.428571428571431</v>
      </c>
      <c r="AF87" s="25">
        <v>71.428571428571431</v>
      </c>
      <c r="AG87" s="25">
        <v>71.428571428571431</v>
      </c>
      <c r="AH87" s="25">
        <v>71.428571428571431</v>
      </c>
      <c r="AI87" s="25">
        <v>71.428571428571431</v>
      </c>
      <c r="AJ87" s="25">
        <v>71.428571428571431</v>
      </c>
      <c r="AK87" s="25">
        <v>100</v>
      </c>
      <c r="AL87" s="25">
        <v>100</v>
      </c>
      <c r="AM87" s="25">
        <v>100</v>
      </c>
      <c r="AN87" s="25">
        <v>100</v>
      </c>
      <c r="AO87" s="159">
        <v>100</v>
      </c>
    </row>
    <row r="88" spans="1:41" s="65" customFormat="1" ht="63.75">
      <c r="A88" s="336" t="str">
        <f>'[1]2_ESTRUCTURA_PDM'!H17</f>
        <v>1.2.10</v>
      </c>
      <c r="B88" s="339">
        <f>'[1]2_ESTRUCTURA_PDM'!I17</f>
        <v>15</v>
      </c>
      <c r="C88" s="375" t="str">
        <f>'[1]2_ESTRUCTURA_PDM'!J17</f>
        <v>Fortalecimiento de la autoridad sanitaria</v>
      </c>
      <c r="D88" s="21" t="e">
        <f>#REF!</f>
        <v>#REF!</v>
      </c>
      <c r="E88" s="22">
        <v>20</v>
      </c>
      <c r="F88" s="21" t="str">
        <f>'PROGRAMADO_METAS_PRODUCTO 2018'!F88</f>
        <v>078</v>
      </c>
      <c r="G88" s="63">
        <f>'PROGRAMADO_METAS_PRODUCTO 2018'!G88</f>
        <v>100</v>
      </c>
      <c r="H88" s="35" t="str">
        <f>'PROGRAMADO_METAS_PRODUCTO 2018'!I88</f>
        <v>Mantener activo el modelo de auditoría de subprocesos del aseguramiento en el 100% de las EPS con afiliados al Régimen Subsidiados</v>
      </c>
      <c r="I88" s="40">
        <f>'PROGRAMADO_METAS_PRODUCTO 2018'!J88</f>
        <v>100</v>
      </c>
      <c r="J88" s="35" t="str">
        <f>'PROGRAMADO_METAS_PRODUCTO 2018'!K88</f>
        <v>Mantenimiento
(Stock)</v>
      </c>
      <c r="K88" s="35" t="str">
        <f>'PROGRAMADO_METAS_PRODUCTO 2018'!L88</f>
        <v>SAL078</v>
      </c>
      <c r="L88" s="35" t="str">
        <f>'PROGRAMADO_METAS_PRODUCTO 2018'!N88</f>
        <v>Porcentaje de EPS con auditorías para fortalecer el acceso efectivo a los servicios de atención en salud de los afiliados al régimen subsidiado</v>
      </c>
      <c r="M88" s="35" t="str">
        <f>'PROGRAMADO_METAS_PRODUCTO 2018'!O88</f>
        <v>Aseguramiento, Accesibilidad y Garantia del Servicio de Salud</v>
      </c>
      <c r="N88" s="35">
        <f>'PROGRAMADO_METAS_PRODUCTO 2018'!Q88</f>
        <v>100</v>
      </c>
      <c r="O88" s="53">
        <f>'PROGRAMADO_METAS_PRODUCTO 2018'!R88</f>
        <v>100</v>
      </c>
      <c r="P88" s="53">
        <f>'PROGRAMADO_METAS_PRODUCTO 2018'!S88</f>
        <v>100</v>
      </c>
      <c r="Q88" s="53">
        <f>'PROGRAMADO_METAS_PRODUCTO 2018'!T88</f>
        <v>100</v>
      </c>
      <c r="R88" s="53">
        <f>'PROGRAMADO_METAS_PRODUCTO 2018'!U88</f>
        <v>100</v>
      </c>
      <c r="S88" s="64" t="str">
        <f>'PROGRAMADO_METAS_PRODUCTO 2018'!V88</f>
        <v>Secretaría de Salud</v>
      </c>
      <c r="T88" s="158"/>
      <c r="U88" s="14">
        <v>100</v>
      </c>
      <c r="V88" s="14">
        <v>100</v>
      </c>
      <c r="W88" s="14">
        <v>100</v>
      </c>
      <c r="X88" s="14">
        <v>100</v>
      </c>
      <c r="Y88" s="14">
        <v>100</v>
      </c>
      <c r="Z88" s="14">
        <v>100</v>
      </c>
      <c r="AA88" s="159">
        <v>100</v>
      </c>
      <c r="AB88" s="175"/>
      <c r="AC88" s="160">
        <v>78</v>
      </c>
      <c r="AD88" s="25">
        <v>100</v>
      </c>
      <c r="AE88" s="25">
        <v>100</v>
      </c>
      <c r="AF88" s="25">
        <v>100</v>
      </c>
      <c r="AG88" s="25">
        <v>100</v>
      </c>
      <c r="AH88" s="25">
        <v>100</v>
      </c>
      <c r="AI88" s="25">
        <v>100</v>
      </c>
      <c r="AJ88" s="25">
        <v>100</v>
      </c>
      <c r="AK88" s="25">
        <v>100</v>
      </c>
      <c r="AL88" s="25">
        <v>100</v>
      </c>
      <c r="AM88" s="25">
        <v>100</v>
      </c>
      <c r="AN88" s="25">
        <v>100</v>
      </c>
      <c r="AO88" s="159">
        <v>100</v>
      </c>
    </row>
    <row r="89" spans="1:41" s="65" customFormat="1" ht="51">
      <c r="A89" s="336"/>
      <c r="B89" s="339"/>
      <c r="C89" s="375"/>
      <c r="D89" s="371" t="e">
        <f>#REF!</f>
        <v>#REF!</v>
      </c>
      <c r="E89" s="333">
        <v>20</v>
      </c>
      <c r="F89" s="21" t="str">
        <f>'PROGRAMADO_METAS_PRODUCTO 2018'!F89</f>
        <v>079</v>
      </c>
      <c r="G89" s="63">
        <f>'PROGRAMADO_METAS_PRODUCTO 2018'!G89</f>
        <v>50</v>
      </c>
      <c r="H89" s="35" t="str">
        <f>'PROGRAMADO_METAS_PRODUCTO 2018'!I89</f>
        <v>Optimizar  y reorganizar  los puntos de atención  de ASSBASALUD  conforme al estudio de oferta y demanda de servicios</v>
      </c>
      <c r="I89" s="40">
        <f>'PROGRAMADO_METAS_PRODUCTO 2018'!J89</f>
        <v>100</v>
      </c>
      <c r="J89" s="35" t="str">
        <f>'PROGRAMADO_METAS_PRODUCTO 2018'!K89</f>
        <v>Mantenimiento
(Stock)</v>
      </c>
      <c r="K89" s="35" t="str">
        <f>'PROGRAMADO_METAS_PRODUCTO 2018'!L89</f>
        <v>SAL079</v>
      </c>
      <c r="L89" s="35" t="str">
        <f>'PROGRAMADO_METAS_PRODUCTO 2018'!N89</f>
        <v>Grado de utilización y eficiencia de los puntos de atención de Asbasalud</v>
      </c>
      <c r="M89" s="35" t="str">
        <f>'PROGRAMADO_METAS_PRODUCTO 2018'!O89</f>
        <v>Aseguramiento, Accesibilidad y Garantia del Servicio de Salud</v>
      </c>
      <c r="N89" s="40">
        <f>'PROGRAMADO_METAS_PRODUCTO 2018'!Q89</f>
        <v>0</v>
      </c>
      <c r="O89" s="38">
        <f>'PROGRAMADO_METAS_PRODUCTO 2018'!R89</f>
        <v>100</v>
      </c>
      <c r="P89" s="38">
        <f>'PROGRAMADO_METAS_PRODUCTO 2018'!S89</f>
        <v>100</v>
      </c>
      <c r="Q89" s="38">
        <f>'PROGRAMADO_METAS_PRODUCTO 2018'!T89</f>
        <v>100</v>
      </c>
      <c r="R89" s="38">
        <f>'PROGRAMADO_METAS_PRODUCTO 2018'!U89</f>
        <v>100</v>
      </c>
      <c r="S89" s="64" t="str">
        <f>'PROGRAMADO_METAS_PRODUCTO 2018'!V89</f>
        <v>Secretaría de Salud</v>
      </c>
      <c r="T89" s="158"/>
      <c r="U89" s="14">
        <v>71</v>
      </c>
      <c r="V89" s="14">
        <v>87.1</v>
      </c>
      <c r="W89" s="14">
        <v>87.1</v>
      </c>
      <c r="X89" s="14">
        <v>87.1</v>
      </c>
      <c r="Y89" s="14">
        <v>96.15</v>
      </c>
      <c r="Z89" s="14">
        <v>96.15</v>
      </c>
      <c r="AA89" s="159">
        <v>96.15</v>
      </c>
      <c r="AB89" s="175"/>
      <c r="AC89" s="160">
        <v>98.12</v>
      </c>
      <c r="AD89" s="25">
        <v>98.12</v>
      </c>
      <c r="AE89" s="25">
        <v>98.12</v>
      </c>
      <c r="AF89" s="25">
        <v>98.12</v>
      </c>
      <c r="AG89" s="25">
        <v>98.12</v>
      </c>
      <c r="AH89" s="25">
        <v>98.12</v>
      </c>
      <c r="AI89" s="25">
        <v>98.12</v>
      </c>
      <c r="AJ89" s="25">
        <v>98.12</v>
      </c>
      <c r="AK89" s="25">
        <v>98.12</v>
      </c>
      <c r="AL89" s="25">
        <v>98.12</v>
      </c>
      <c r="AM89" s="25">
        <v>98.12</v>
      </c>
      <c r="AN89" s="25">
        <v>98.12</v>
      </c>
      <c r="AO89" s="159">
        <v>98.12</v>
      </c>
    </row>
    <row r="90" spans="1:41" s="65" customFormat="1" ht="63.75" customHeight="1">
      <c r="A90" s="336"/>
      <c r="B90" s="339"/>
      <c r="C90" s="375"/>
      <c r="D90" s="361"/>
      <c r="E90" s="356"/>
      <c r="F90" s="21" t="str">
        <f>'PROGRAMADO_METAS_PRODUCTO 2018'!F90</f>
        <v>080</v>
      </c>
      <c r="G90" s="63">
        <f>'PROGRAMADO_METAS_PRODUCTO 2018'!G90</f>
        <v>50</v>
      </c>
      <c r="H90" s="35" t="str">
        <f>'PROGRAMADO_METAS_PRODUCTO 2018'!I90</f>
        <v>Desarrollar una alianza estrategica público privada con universidad y otros para la operación articulada del Hospital Geriatrico dentro del sistema.</v>
      </c>
      <c r="I90" s="40">
        <f>'PROGRAMADO_METAS_PRODUCTO 2018'!J90</f>
        <v>1</v>
      </c>
      <c r="J90" s="35" t="str">
        <f>'PROGRAMADO_METAS_PRODUCTO 2018'!K90</f>
        <v>Mantenimiento
(Stock)</v>
      </c>
      <c r="K90" s="35" t="str">
        <f>'PROGRAMADO_METAS_PRODUCTO 2018'!L90</f>
        <v>SAL080</v>
      </c>
      <c r="L90" s="35" t="str">
        <f>'PROGRAMADO_METAS_PRODUCTO 2018'!N90</f>
        <v>Existencia de la alianza estratégica entre el Hospital Geriatrico y las universidades</v>
      </c>
      <c r="M90" s="35" t="str">
        <f>'PROGRAMADO_METAS_PRODUCTO 2018'!O90</f>
        <v>Aseguramiento, Accesibilidad y Garantia del Servicio de Salud</v>
      </c>
      <c r="N90" s="40">
        <f>'PROGRAMADO_METAS_PRODUCTO 2018'!Q90</f>
        <v>0</v>
      </c>
      <c r="O90" s="38">
        <f>'PROGRAMADO_METAS_PRODUCTO 2018'!R90</f>
        <v>1</v>
      </c>
      <c r="P90" s="38">
        <f>'PROGRAMADO_METAS_PRODUCTO 2018'!S90</f>
        <v>1</v>
      </c>
      <c r="Q90" s="38">
        <f>'PROGRAMADO_METAS_PRODUCTO 2018'!T90</f>
        <v>1</v>
      </c>
      <c r="R90" s="38">
        <f>'PROGRAMADO_METAS_PRODUCTO 2018'!U90</f>
        <v>1</v>
      </c>
      <c r="S90" s="64" t="str">
        <f>'PROGRAMADO_METAS_PRODUCTO 2018'!V90</f>
        <v>Secretaría de Salud</v>
      </c>
      <c r="T90" s="158"/>
      <c r="U90" s="14">
        <v>0</v>
      </c>
      <c r="V90" s="14">
        <v>0</v>
      </c>
      <c r="W90" s="14">
        <v>0</v>
      </c>
      <c r="X90" s="14">
        <v>0</v>
      </c>
      <c r="Y90" s="14">
        <v>0</v>
      </c>
      <c r="Z90" s="14">
        <v>0</v>
      </c>
      <c r="AA90" s="159">
        <v>0</v>
      </c>
      <c r="AB90" s="175"/>
      <c r="AC90" s="160">
        <v>0</v>
      </c>
      <c r="AD90" s="25">
        <v>0</v>
      </c>
      <c r="AE90" s="25">
        <v>0</v>
      </c>
      <c r="AF90" s="25">
        <v>0</v>
      </c>
      <c r="AG90" s="25">
        <v>0</v>
      </c>
      <c r="AH90" s="25">
        <v>0</v>
      </c>
      <c r="AI90" s="25">
        <v>0</v>
      </c>
      <c r="AJ90" s="25">
        <v>0</v>
      </c>
      <c r="AK90" s="25">
        <v>0</v>
      </c>
      <c r="AL90" s="25">
        <v>100</v>
      </c>
      <c r="AM90" s="25">
        <v>100</v>
      </c>
      <c r="AN90" s="25">
        <v>100</v>
      </c>
      <c r="AO90" s="159">
        <v>100</v>
      </c>
    </row>
    <row r="91" spans="1:41" s="72" customFormat="1" ht="89.25">
      <c r="A91" s="336"/>
      <c r="B91" s="339"/>
      <c r="C91" s="375"/>
      <c r="D91" s="371" t="e">
        <f>#REF!</f>
        <v>#REF!</v>
      </c>
      <c r="E91" s="333">
        <v>20</v>
      </c>
      <c r="F91" s="21" t="str">
        <f>'PROGRAMADO_METAS_PRODUCTO 2018'!F91</f>
        <v>081</v>
      </c>
      <c r="G91" s="63">
        <f>'PROGRAMADO_METAS_PRODUCTO 2018'!G91</f>
        <v>25</v>
      </c>
      <c r="H91" s="35" t="str">
        <f>'PROGRAMADO_METAS_PRODUCTO 2018'!I91</f>
        <v xml:space="preserve">Monitorear el sistema obligatorio de garantía de la calidad en las IPS priorizando las IPS que presten servicios al régimen subsidiado y verificar el cumplimiento de los planes de mejoramiento  </v>
      </c>
      <c r="I91" s="35">
        <f>'PROGRAMADO_METAS_PRODUCTO 2018'!J91</f>
        <v>140</v>
      </c>
      <c r="J91" s="35" t="str">
        <f>'PROGRAMADO_METAS_PRODUCTO 2018'!K91</f>
        <v>Incremento
(Flujo)</v>
      </c>
      <c r="K91" s="35" t="str">
        <f>'PROGRAMADO_METAS_PRODUCTO 2018'!L91</f>
        <v>SAL081</v>
      </c>
      <c r="L91" s="35" t="str">
        <f>'PROGRAMADO_METAS_PRODUCTO 2018'!N91</f>
        <v>Número de visitas de calidad realizadas para verificar la continuidad del SOGC en las IPS</v>
      </c>
      <c r="M91" s="35" t="str">
        <f>'PROGRAMADO_METAS_PRODUCTO 2018'!O91</f>
        <v>Aseguramiento, Accesibilidad y Garantia del Servicio de Salud</v>
      </c>
      <c r="N91" s="35">
        <f>'PROGRAMADO_METAS_PRODUCTO 2018'!Q91</f>
        <v>14</v>
      </c>
      <c r="O91" s="53">
        <f>'PROGRAMADO_METAS_PRODUCTO 2018'!R91</f>
        <v>35</v>
      </c>
      <c r="P91" s="53">
        <f>'PROGRAMADO_METAS_PRODUCTO 2018'!S91</f>
        <v>35</v>
      </c>
      <c r="Q91" s="53">
        <f>'PROGRAMADO_METAS_PRODUCTO 2018'!T91</f>
        <v>35</v>
      </c>
      <c r="R91" s="53">
        <f>'PROGRAMADO_METAS_PRODUCTO 2018'!U91</f>
        <v>35</v>
      </c>
      <c r="S91" s="64" t="str">
        <f>'PROGRAMADO_METAS_PRODUCTO 2018'!V91</f>
        <v>Secretaría de Salud</v>
      </c>
      <c r="T91" s="158"/>
      <c r="U91" s="14">
        <v>14.285714285714285</v>
      </c>
      <c r="V91" s="14">
        <v>31.428571428571427</v>
      </c>
      <c r="W91" s="14">
        <v>45.714285714285715</v>
      </c>
      <c r="X91" s="14">
        <v>60</v>
      </c>
      <c r="Y91" s="14">
        <v>77.142857142857153</v>
      </c>
      <c r="Z91" s="14">
        <v>100</v>
      </c>
      <c r="AA91" s="159">
        <v>100</v>
      </c>
      <c r="AB91" s="179"/>
      <c r="AC91" s="160">
        <v>5.7142857142857144</v>
      </c>
      <c r="AD91" s="25">
        <v>14.285714285714285</v>
      </c>
      <c r="AE91" s="25">
        <v>22.857142857142858</v>
      </c>
      <c r="AF91" s="25">
        <v>28.571428571428569</v>
      </c>
      <c r="AG91" s="25">
        <v>51.428571428571423</v>
      </c>
      <c r="AH91" s="25">
        <v>62.857142857142854</v>
      </c>
      <c r="AI91" s="25">
        <v>77.142857142857153</v>
      </c>
      <c r="AJ91" s="25">
        <v>88.571428571428569</v>
      </c>
      <c r="AK91" s="25">
        <v>97.142857142857139</v>
      </c>
      <c r="AL91" s="25">
        <v>100</v>
      </c>
      <c r="AM91" s="25">
        <v>100</v>
      </c>
      <c r="AN91" s="25">
        <v>100</v>
      </c>
      <c r="AO91" s="159">
        <v>100</v>
      </c>
    </row>
    <row r="92" spans="1:41" s="72" customFormat="1" ht="51">
      <c r="A92" s="336"/>
      <c r="B92" s="339"/>
      <c r="C92" s="375"/>
      <c r="D92" s="332"/>
      <c r="E92" s="334"/>
      <c r="F92" s="21" t="str">
        <f>'PROGRAMADO_METAS_PRODUCTO 2018'!F92</f>
        <v>082</v>
      </c>
      <c r="G92" s="63">
        <f>'PROGRAMADO_METAS_PRODUCTO 2018'!G92</f>
        <v>25</v>
      </c>
      <c r="H92" s="35" t="str">
        <f>'PROGRAMADO_METAS_PRODUCTO 2018'!I92</f>
        <v>Garantizar  la oferta de los servicios de baja complejidad habilitados  por la DTSC y en operación</v>
      </c>
      <c r="I92" s="35">
        <f>'PROGRAMADO_METAS_PRODUCTO 2018'!J92</f>
        <v>100</v>
      </c>
      <c r="J92" s="35" t="str">
        <f>'PROGRAMADO_METAS_PRODUCTO 2018'!K92</f>
        <v>Mantenimiento
(Stock)</v>
      </c>
      <c r="K92" s="35" t="str">
        <f>'PROGRAMADO_METAS_PRODUCTO 2018'!L92</f>
        <v>SAL082</v>
      </c>
      <c r="L92" s="35" t="str">
        <f>'PROGRAMADO_METAS_PRODUCTO 2018'!N92</f>
        <v>Porcentaje de  servicios de salud  de baja complejidad habilitados y en operación</v>
      </c>
      <c r="M92" s="35" t="str">
        <f>'PROGRAMADO_METAS_PRODUCTO 2018'!O92</f>
        <v>Aseguramiento, Accesibilidad y Garantia del Servicio de Salud</v>
      </c>
      <c r="N92" s="35">
        <f>'PROGRAMADO_METAS_PRODUCTO 2018'!Q92</f>
        <v>100</v>
      </c>
      <c r="O92" s="53">
        <f>'PROGRAMADO_METAS_PRODUCTO 2018'!R92</f>
        <v>100</v>
      </c>
      <c r="P92" s="53">
        <f>'PROGRAMADO_METAS_PRODUCTO 2018'!S92</f>
        <v>100</v>
      </c>
      <c r="Q92" s="53">
        <f>'PROGRAMADO_METAS_PRODUCTO 2018'!T92</f>
        <v>100</v>
      </c>
      <c r="R92" s="53">
        <f>'PROGRAMADO_METAS_PRODUCTO 2018'!U92</f>
        <v>100</v>
      </c>
      <c r="S92" s="64" t="str">
        <f>'PROGRAMADO_METAS_PRODUCTO 2018'!V92</f>
        <v>Secretaría de Salud</v>
      </c>
      <c r="T92" s="158"/>
      <c r="U92" s="14">
        <v>100</v>
      </c>
      <c r="V92" s="14">
        <v>100</v>
      </c>
      <c r="W92" s="14">
        <v>100</v>
      </c>
      <c r="X92" s="14">
        <v>100</v>
      </c>
      <c r="Y92" s="14">
        <v>100</v>
      </c>
      <c r="Z92" s="14">
        <v>100</v>
      </c>
      <c r="AA92" s="159">
        <v>100</v>
      </c>
      <c r="AB92" s="179"/>
      <c r="AC92" s="160">
        <v>100</v>
      </c>
      <c r="AD92" s="25">
        <v>100</v>
      </c>
      <c r="AE92" s="25">
        <v>100</v>
      </c>
      <c r="AF92" s="25">
        <v>100</v>
      </c>
      <c r="AG92" s="25">
        <v>100</v>
      </c>
      <c r="AH92" s="25">
        <v>100</v>
      </c>
      <c r="AI92" s="25">
        <v>100</v>
      </c>
      <c r="AJ92" s="25">
        <v>100</v>
      </c>
      <c r="AK92" s="25">
        <v>100</v>
      </c>
      <c r="AL92" s="25">
        <v>100</v>
      </c>
      <c r="AM92" s="25">
        <v>100</v>
      </c>
      <c r="AN92" s="25">
        <v>100</v>
      </c>
      <c r="AO92" s="159">
        <v>100</v>
      </c>
    </row>
    <row r="93" spans="1:41" s="72" customFormat="1" ht="63.75" customHeight="1">
      <c r="A93" s="336"/>
      <c r="B93" s="339"/>
      <c r="C93" s="375"/>
      <c r="D93" s="332"/>
      <c r="E93" s="334"/>
      <c r="F93" s="21" t="str">
        <f>'PROGRAMADO_METAS_PRODUCTO 2018'!F93</f>
        <v>083</v>
      </c>
      <c r="G93" s="63">
        <f>'PROGRAMADO_METAS_PRODUCTO 2018'!G93</f>
        <v>25</v>
      </c>
      <c r="H93" s="35" t="str">
        <f>'PROGRAMADO_METAS_PRODUCTO 2018'!I93</f>
        <v>Monitorear el sistema obligatorio de garantía de la calidad-  SOGC en el 100% de las EPS `S y EPS'C que operan en el Municipio
(9 EPS'S-C Municipio Manizales)</v>
      </c>
      <c r="I93" s="35">
        <f>'PROGRAMADO_METAS_PRODUCTO 2018'!J93</f>
        <v>100</v>
      </c>
      <c r="J93" s="35" t="str">
        <f>'PROGRAMADO_METAS_PRODUCTO 2018'!K93</f>
        <v>Mantenimiento
(Stock)</v>
      </c>
      <c r="K93" s="35" t="str">
        <f>'PROGRAMADO_METAS_PRODUCTO 2018'!L93</f>
        <v>SAL083</v>
      </c>
      <c r="L93" s="35" t="str">
        <f>'PROGRAMADO_METAS_PRODUCTO 2018'!N93</f>
        <v>Porcentaje de EPS`S y EPS'C monitoreadas en cumplimiento del Sistema Obligatorio de Garantía de Calidad -SOGC</v>
      </c>
      <c r="M93" s="35" t="str">
        <f>'PROGRAMADO_METAS_PRODUCTO 2018'!O93</f>
        <v>Aseguramiento, Accesibilidad y Garantia del Servicio de Salud</v>
      </c>
      <c r="N93" s="35">
        <f>'PROGRAMADO_METAS_PRODUCTO 2018'!Q93</f>
        <v>50</v>
      </c>
      <c r="O93" s="53">
        <f>'PROGRAMADO_METAS_PRODUCTO 2018'!R93</f>
        <v>100</v>
      </c>
      <c r="P93" s="53">
        <f>'PROGRAMADO_METAS_PRODUCTO 2018'!S93</f>
        <v>100</v>
      </c>
      <c r="Q93" s="53">
        <f>'PROGRAMADO_METAS_PRODUCTO 2018'!T93</f>
        <v>100</v>
      </c>
      <c r="R93" s="53">
        <f>'PROGRAMADO_METAS_PRODUCTO 2018'!U93</f>
        <v>100</v>
      </c>
      <c r="S93" s="64" t="str">
        <f>'PROGRAMADO_METAS_PRODUCTO 2018'!V93</f>
        <v>Secretaría de Salud</v>
      </c>
      <c r="T93" s="158"/>
      <c r="U93" s="14">
        <v>100</v>
      </c>
      <c r="V93" s="14">
        <v>100</v>
      </c>
      <c r="W93" s="14">
        <v>100</v>
      </c>
      <c r="X93" s="14">
        <v>100</v>
      </c>
      <c r="Y93" s="14">
        <v>100</v>
      </c>
      <c r="Z93" s="14">
        <v>100</v>
      </c>
      <c r="AA93" s="159">
        <v>100</v>
      </c>
      <c r="AB93" s="179"/>
      <c r="AC93" s="160">
        <v>0</v>
      </c>
      <c r="AD93" s="25">
        <v>11</v>
      </c>
      <c r="AE93" s="25">
        <v>22</v>
      </c>
      <c r="AF93" s="25">
        <v>22</v>
      </c>
      <c r="AG93" s="25">
        <v>33</v>
      </c>
      <c r="AH93" s="25">
        <v>33</v>
      </c>
      <c r="AI93" s="25">
        <v>33</v>
      </c>
      <c r="AJ93" s="25">
        <v>56.000000000000007</v>
      </c>
      <c r="AK93" s="25">
        <v>66</v>
      </c>
      <c r="AL93" s="25">
        <v>66</v>
      </c>
      <c r="AM93" s="25">
        <v>89</v>
      </c>
      <c r="AN93" s="25">
        <v>100</v>
      </c>
      <c r="AO93" s="159">
        <v>100</v>
      </c>
    </row>
    <row r="94" spans="1:41" s="72" customFormat="1" ht="76.5">
      <c r="A94" s="336"/>
      <c r="B94" s="339"/>
      <c r="C94" s="375"/>
      <c r="D94" s="332"/>
      <c r="E94" s="356"/>
      <c r="F94" s="21" t="str">
        <f>'PROGRAMADO_METAS_PRODUCTO 2018'!F94</f>
        <v>084</v>
      </c>
      <c r="G94" s="63">
        <f>'PROGRAMADO_METAS_PRODUCTO 2018'!G94</f>
        <v>25</v>
      </c>
      <c r="H94" s="35" t="str">
        <f>'PROGRAMADO_METAS_PRODUCTO 2018'!I94</f>
        <v>Monitorear la política de seguridad del paciente, en el 100% de las instituciones del Municipio, priorizando las IPS que presten servicios al régimen subsidiado</v>
      </c>
      <c r="I94" s="35">
        <f>'PROGRAMADO_METAS_PRODUCTO 2018'!J94</f>
        <v>100</v>
      </c>
      <c r="J94" s="35" t="str">
        <f>'PROGRAMADO_METAS_PRODUCTO 2018'!K94</f>
        <v>Mantenimiento
(Stock)</v>
      </c>
      <c r="K94" s="73" t="str">
        <f>'PROGRAMADO_METAS_PRODUCTO 2018'!L94</f>
        <v>SAL084</v>
      </c>
      <c r="L94" s="73" t="str">
        <f>'PROGRAMADO_METAS_PRODUCTO 2018'!N94</f>
        <v>Porcentaje de cumplimiento en la revisión y monitoreo de la política de seguridad del paciente en las instituciones que prestan servicios al régimen subsidiado</v>
      </c>
      <c r="M94" s="73" t="str">
        <f>'PROGRAMADO_METAS_PRODUCTO 2018'!O94</f>
        <v>Aseguramiento, Accesibilidad y Garantia del Servicio de Salud</v>
      </c>
      <c r="N94" s="35">
        <f>'PROGRAMADO_METAS_PRODUCTO 2018'!Q94</f>
        <v>40</v>
      </c>
      <c r="O94" s="53">
        <f>'PROGRAMADO_METAS_PRODUCTO 2018'!R94</f>
        <v>100</v>
      </c>
      <c r="P94" s="53">
        <f>'PROGRAMADO_METAS_PRODUCTO 2018'!S94</f>
        <v>100</v>
      </c>
      <c r="Q94" s="53">
        <f>'PROGRAMADO_METAS_PRODUCTO 2018'!T94</f>
        <v>100</v>
      </c>
      <c r="R94" s="53">
        <f>'PROGRAMADO_METAS_PRODUCTO 2018'!U94</f>
        <v>100</v>
      </c>
      <c r="S94" s="64" t="str">
        <f>'PROGRAMADO_METAS_PRODUCTO 2018'!V94</f>
        <v>Secretaría de Salud</v>
      </c>
      <c r="T94" s="158"/>
      <c r="U94" s="14">
        <v>100</v>
      </c>
      <c r="V94" s="14">
        <v>100</v>
      </c>
      <c r="W94" s="14">
        <v>100</v>
      </c>
      <c r="X94" s="14">
        <v>100</v>
      </c>
      <c r="Y94" s="14">
        <v>100</v>
      </c>
      <c r="Z94" s="14">
        <v>100</v>
      </c>
      <c r="AA94" s="159">
        <v>100</v>
      </c>
      <c r="AB94" s="179"/>
      <c r="AC94" s="160">
        <v>100</v>
      </c>
      <c r="AD94" s="25">
        <v>100</v>
      </c>
      <c r="AE94" s="25">
        <v>100</v>
      </c>
      <c r="AF94" s="25">
        <v>100</v>
      </c>
      <c r="AG94" s="25">
        <v>100</v>
      </c>
      <c r="AH94" s="25">
        <v>100</v>
      </c>
      <c r="AI94" s="25">
        <v>100</v>
      </c>
      <c r="AJ94" s="25">
        <v>100</v>
      </c>
      <c r="AK94" s="25">
        <v>100</v>
      </c>
      <c r="AL94" s="25">
        <v>100</v>
      </c>
      <c r="AM94" s="25">
        <v>100</v>
      </c>
      <c r="AN94" s="25">
        <v>100</v>
      </c>
      <c r="AO94" s="159">
        <v>100</v>
      </c>
    </row>
    <row r="95" spans="1:41" s="65" customFormat="1" ht="38.25" customHeight="1">
      <c r="A95" s="336"/>
      <c r="B95" s="339"/>
      <c r="C95" s="375"/>
      <c r="D95" s="371" t="s">
        <v>383</v>
      </c>
      <c r="E95" s="333">
        <v>10</v>
      </c>
      <c r="F95" s="21" t="str">
        <f>'PROGRAMADO_METAS_PRODUCTO 2018'!F95</f>
        <v>085</v>
      </c>
      <c r="G95" s="63">
        <f>'PROGRAMADO_METAS_PRODUCTO 2018'!G95</f>
        <v>35</v>
      </c>
      <c r="H95" s="35" t="str">
        <f>'PROGRAMADO_METAS_PRODUCTO 2018'!I95</f>
        <v xml:space="preserve"> Capacitar 30 veedores en salud en forma continua durante el cuatrienio</v>
      </c>
      <c r="I95" s="35">
        <f>'PROGRAMADO_METAS_PRODUCTO 2018'!J95</f>
        <v>30</v>
      </c>
      <c r="J95" s="35" t="str">
        <f>'PROGRAMADO_METAS_PRODUCTO 2018'!K95</f>
        <v>Mantenimiento
(Stock)</v>
      </c>
      <c r="K95" s="35" t="str">
        <f>'PROGRAMADO_METAS_PRODUCTO 2018'!L95</f>
        <v>SAL085</v>
      </c>
      <c r="L95" s="35" t="str">
        <f>'PROGRAMADO_METAS_PRODUCTO 2018'!N95</f>
        <v>Número de veedores en salud capacitados en la normatividad vigente</v>
      </c>
      <c r="M95" s="35" t="str">
        <f>'PROGRAMADO_METAS_PRODUCTO 2018'!O95</f>
        <v>Aseguramiento, Accesibilidad y Garantia del Servicio de Salud</v>
      </c>
      <c r="N95" s="35">
        <f>'PROGRAMADO_METAS_PRODUCTO 2018'!Q95</f>
        <v>25</v>
      </c>
      <c r="O95" s="53">
        <f>'PROGRAMADO_METAS_PRODUCTO 2018'!R95</f>
        <v>30</v>
      </c>
      <c r="P95" s="53">
        <f>'PROGRAMADO_METAS_PRODUCTO 2018'!S95</f>
        <v>30</v>
      </c>
      <c r="Q95" s="53">
        <f>'PROGRAMADO_METAS_PRODUCTO 2018'!T95</f>
        <v>30</v>
      </c>
      <c r="R95" s="53">
        <f>'PROGRAMADO_METAS_PRODUCTO 2018'!U95</f>
        <v>30</v>
      </c>
      <c r="S95" s="64" t="str">
        <f>'PROGRAMADO_METAS_PRODUCTO 2018'!V95</f>
        <v>Secretaría de Salud</v>
      </c>
      <c r="T95" s="158"/>
      <c r="U95" s="14">
        <v>100</v>
      </c>
      <c r="V95" s="14">
        <v>100</v>
      </c>
      <c r="W95" s="14">
        <v>100</v>
      </c>
      <c r="X95" s="14">
        <v>100</v>
      </c>
      <c r="Y95" s="14">
        <v>100</v>
      </c>
      <c r="Z95" s="14">
        <v>100</v>
      </c>
      <c r="AA95" s="159">
        <v>100</v>
      </c>
      <c r="AB95" s="175"/>
      <c r="AC95" s="160">
        <v>0</v>
      </c>
      <c r="AD95" s="25">
        <v>46.666666666666664</v>
      </c>
      <c r="AE95" s="25">
        <v>100</v>
      </c>
      <c r="AF95" s="25">
        <v>100</v>
      </c>
      <c r="AG95" s="25">
        <v>100</v>
      </c>
      <c r="AH95" s="25">
        <v>100</v>
      </c>
      <c r="AI95" s="25">
        <v>100</v>
      </c>
      <c r="AJ95" s="25">
        <v>100</v>
      </c>
      <c r="AK95" s="25">
        <v>100</v>
      </c>
      <c r="AL95" s="25">
        <v>100</v>
      </c>
      <c r="AM95" s="25">
        <v>100</v>
      </c>
      <c r="AN95" s="25">
        <v>100</v>
      </c>
      <c r="AO95" s="159">
        <v>100</v>
      </c>
    </row>
    <row r="96" spans="1:41" s="65" customFormat="1" ht="63.75">
      <c r="A96" s="336"/>
      <c r="B96" s="339"/>
      <c r="C96" s="375"/>
      <c r="D96" s="332"/>
      <c r="E96" s="334"/>
      <c r="F96" s="21" t="str">
        <f>'PROGRAMADO_METAS_PRODUCTO 2018'!F96</f>
        <v>086</v>
      </c>
      <c r="G96" s="63">
        <f>'PROGRAMADO_METAS_PRODUCTO 2018'!G96</f>
        <v>35</v>
      </c>
      <c r="H96" s="35" t="str">
        <f>'PROGRAMADO_METAS_PRODUCTO 2018'!I96</f>
        <v>Mantener un programa de actualización continua para las 18 asociaciones de usuarios registradas y las nuevas que ingresen</v>
      </c>
      <c r="I96" s="21" t="str">
        <f>'PROGRAMADO_METAS_PRODUCTO 2018'!J96</f>
        <v>=&gt;18</v>
      </c>
      <c r="J96" s="35" t="str">
        <f>'PROGRAMADO_METAS_PRODUCTO 2018'!K96</f>
        <v>Mantenimiento
(Stock)</v>
      </c>
      <c r="K96" s="35" t="str">
        <f>'PROGRAMADO_METAS_PRODUCTO 2018'!L96</f>
        <v>SAL086</v>
      </c>
      <c r="L96" s="35" t="str">
        <f>'PROGRAMADO_METAS_PRODUCTO 2018'!N96</f>
        <v>Número de asociaciones de usuarios con capacitación y actualización en sus competencias</v>
      </c>
      <c r="M96" s="35" t="str">
        <f>'PROGRAMADO_METAS_PRODUCTO 2018'!O96</f>
        <v>Aseguramiento, Accesibilidad y Garantia del Servicio de Salud</v>
      </c>
      <c r="N96" s="35">
        <f>'PROGRAMADO_METAS_PRODUCTO 2018'!Q96</f>
        <v>18</v>
      </c>
      <c r="O96" s="68" t="str">
        <f>'PROGRAMADO_METAS_PRODUCTO 2018'!R96</f>
        <v>=&gt;18</v>
      </c>
      <c r="P96" s="68" t="str">
        <f>'PROGRAMADO_METAS_PRODUCTO 2018'!S96</f>
        <v>=&gt;18</v>
      </c>
      <c r="Q96" s="68" t="str">
        <f>'PROGRAMADO_METAS_PRODUCTO 2018'!T96</f>
        <v>=&gt;18</v>
      </c>
      <c r="R96" s="68" t="str">
        <f>'PROGRAMADO_METAS_PRODUCTO 2018'!U96</f>
        <v>=&gt;18</v>
      </c>
      <c r="S96" s="64" t="str">
        <f>'PROGRAMADO_METAS_PRODUCTO 2018'!V96</f>
        <v>Secretaría de Salud</v>
      </c>
      <c r="T96" s="158"/>
      <c r="U96" s="14">
        <v>100</v>
      </c>
      <c r="V96" s="14">
        <v>100</v>
      </c>
      <c r="W96" s="14">
        <v>100</v>
      </c>
      <c r="X96" s="14">
        <v>100</v>
      </c>
      <c r="Y96" s="14">
        <v>111.11111111111111</v>
      </c>
      <c r="Z96" s="14">
        <v>111.11111111111111</v>
      </c>
      <c r="AA96" s="159">
        <v>100</v>
      </c>
      <c r="AB96" s="175"/>
      <c r="AC96" s="160">
        <v>0</v>
      </c>
      <c r="AD96" s="25">
        <v>0</v>
      </c>
      <c r="AE96" s="25">
        <v>100</v>
      </c>
      <c r="AF96" s="25">
        <v>100</v>
      </c>
      <c r="AG96" s="25">
        <v>100</v>
      </c>
      <c r="AH96" s="25">
        <v>100</v>
      </c>
      <c r="AI96" s="25">
        <v>100</v>
      </c>
      <c r="AJ96" s="25">
        <v>100</v>
      </c>
      <c r="AK96" s="25">
        <v>100</v>
      </c>
      <c r="AL96" s="25">
        <v>100</v>
      </c>
      <c r="AM96" s="25">
        <v>100</v>
      </c>
      <c r="AN96" s="25">
        <v>100</v>
      </c>
      <c r="AO96" s="159">
        <v>100</v>
      </c>
    </row>
    <row r="97" spans="1:41" s="65" customFormat="1" ht="63.75">
      <c r="A97" s="336"/>
      <c r="B97" s="339"/>
      <c r="C97" s="375"/>
      <c r="D97" s="361"/>
      <c r="E97" s="356"/>
      <c r="F97" s="21" t="str">
        <f>'PROGRAMADO_METAS_PRODUCTO 2018'!F97</f>
        <v>087</v>
      </c>
      <c r="G97" s="63">
        <f>'PROGRAMADO_METAS_PRODUCTO 2018'!G97</f>
        <v>30</v>
      </c>
      <c r="H97" s="35" t="str">
        <f>'PROGRAMADO_METAS_PRODUCTO 2018'!I97</f>
        <v xml:space="preserve">Mantener activos y capacitados los integrantes del COPACO Comité de Participación Ciudadana (4 actualizaciones año) </v>
      </c>
      <c r="I97" s="35">
        <f>'PROGRAMADO_METAS_PRODUCTO 2018'!J97</f>
        <v>4</v>
      </c>
      <c r="J97" s="35" t="str">
        <f>'PROGRAMADO_METAS_PRODUCTO 2018'!K97</f>
        <v>Mantenimiento
(Stock)</v>
      </c>
      <c r="K97" s="35" t="str">
        <f>'PROGRAMADO_METAS_PRODUCTO 2018'!L97</f>
        <v>SAL087</v>
      </c>
      <c r="L97" s="35" t="str">
        <f>'PROGRAMADO_METAS_PRODUCTO 2018'!N97</f>
        <v>Número de sesiones de actualización en temas prioritarios de salud realizadas a los COPACO (Comités de Participación Comunitarias)</v>
      </c>
      <c r="M97" s="35" t="str">
        <f>'PROGRAMADO_METAS_PRODUCTO 2018'!O97</f>
        <v>Aseguramiento, Accesibilidad y Garantia del Servicio de Salud</v>
      </c>
      <c r="N97" s="35">
        <f>'PROGRAMADO_METAS_PRODUCTO 2018'!Q97</f>
        <v>3</v>
      </c>
      <c r="O97" s="53">
        <f>'PROGRAMADO_METAS_PRODUCTO 2018'!R97</f>
        <v>4</v>
      </c>
      <c r="P97" s="53">
        <f>'PROGRAMADO_METAS_PRODUCTO 2018'!S97</f>
        <v>4</v>
      </c>
      <c r="Q97" s="53">
        <f>'PROGRAMADO_METAS_PRODUCTO 2018'!T97</f>
        <v>4</v>
      </c>
      <c r="R97" s="53">
        <f>'PROGRAMADO_METAS_PRODUCTO 2018'!U97</f>
        <v>4</v>
      </c>
      <c r="S97" s="64" t="str">
        <f>'PROGRAMADO_METAS_PRODUCTO 2018'!V97</f>
        <v>Secretaría de Salud</v>
      </c>
      <c r="T97" s="158"/>
      <c r="U97" s="14">
        <v>25</v>
      </c>
      <c r="V97" s="14">
        <v>25</v>
      </c>
      <c r="W97" s="14">
        <v>50</v>
      </c>
      <c r="X97" s="14">
        <v>75</v>
      </c>
      <c r="Y97" s="14">
        <v>75</v>
      </c>
      <c r="Z97" s="14">
        <v>100</v>
      </c>
      <c r="AA97" s="159">
        <v>100</v>
      </c>
      <c r="AB97" s="175"/>
      <c r="AC97" s="160">
        <v>0</v>
      </c>
      <c r="AD97" s="25">
        <v>0</v>
      </c>
      <c r="AE97" s="25">
        <v>0</v>
      </c>
      <c r="AF97" s="25">
        <v>25</v>
      </c>
      <c r="AG97" s="25">
        <v>50</v>
      </c>
      <c r="AH97" s="25">
        <v>75</v>
      </c>
      <c r="AI97" s="25">
        <v>75</v>
      </c>
      <c r="AJ97" s="25">
        <v>75</v>
      </c>
      <c r="AK97" s="25">
        <v>100</v>
      </c>
      <c r="AL97" s="25">
        <v>100</v>
      </c>
      <c r="AM97" s="25">
        <v>100</v>
      </c>
      <c r="AN97" s="25">
        <v>100</v>
      </c>
      <c r="AO97" s="159">
        <v>100</v>
      </c>
    </row>
    <row r="98" spans="1:41" s="65" customFormat="1" ht="38.25" customHeight="1">
      <c r="A98" s="336"/>
      <c r="B98" s="339"/>
      <c r="C98" s="375"/>
      <c r="D98" s="371" t="e">
        <f>#REF!</f>
        <v>#REF!</v>
      </c>
      <c r="E98" s="333">
        <v>10</v>
      </c>
      <c r="F98" s="21" t="str">
        <f>'PROGRAMADO_METAS_PRODUCTO 2018'!F98</f>
        <v>088</v>
      </c>
      <c r="G98" s="63">
        <f>'PROGRAMADO_METAS_PRODUCTO 2018'!G98</f>
        <v>50</v>
      </c>
      <c r="H98" s="35" t="str">
        <f>'PROGRAMADO_METAS_PRODUCTO 2018'!I98</f>
        <v xml:space="preserve">Fortalecer y mantener activo el SIIS, generando 2 módulos anuales </v>
      </c>
      <c r="I98" s="35">
        <f>'PROGRAMADO_METAS_PRODUCTO 2018'!J98</f>
        <v>8</v>
      </c>
      <c r="J98" s="35" t="str">
        <f>'PROGRAMADO_METAS_PRODUCTO 2018'!K98</f>
        <v>Incremento
(Flujo)</v>
      </c>
      <c r="K98" s="35" t="str">
        <f>'PROGRAMADO_METAS_PRODUCTO 2018'!L98</f>
        <v>SAL088</v>
      </c>
      <c r="L98" s="35" t="str">
        <f>'PROGRAMADO_METAS_PRODUCTO 2018'!N98</f>
        <v>Módulos nuevos generados para el SIIS</v>
      </c>
      <c r="M98" s="35" t="str">
        <f>'PROGRAMADO_METAS_PRODUCTO 2018'!O98</f>
        <v>Aseguramiento, Accesibilidad y Garantia del Servicio de Salud</v>
      </c>
      <c r="N98" s="35">
        <f>'PROGRAMADO_METAS_PRODUCTO 2018'!Q98</f>
        <v>8</v>
      </c>
      <c r="O98" s="53">
        <f>'PROGRAMADO_METAS_PRODUCTO 2018'!R98</f>
        <v>2</v>
      </c>
      <c r="P98" s="53">
        <f>'PROGRAMADO_METAS_PRODUCTO 2018'!S98</f>
        <v>2</v>
      </c>
      <c r="Q98" s="53">
        <f>'PROGRAMADO_METAS_PRODUCTO 2018'!T98</f>
        <v>2</v>
      </c>
      <c r="R98" s="53">
        <f>'PROGRAMADO_METAS_PRODUCTO 2018'!U98</f>
        <v>2</v>
      </c>
      <c r="S98" s="64" t="str">
        <f>'PROGRAMADO_METAS_PRODUCTO 2018'!V98</f>
        <v>Secretaría de Salud</v>
      </c>
      <c r="T98" s="158"/>
      <c r="U98" s="14">
        <v>0</v>
      </c>
      <c r="V98" s="14">
        <v>0</v>
      </c>
      <c r="W98" s="14">
        <v>50</v>
      </c>
      <c r="X98" s="14">
        <v>100</v>
      </c>
      <c r="Y98" s="14">
        <v>100</v>
      </c>
      <c r="Z98" s="14">
        <v>100</v>
      </c>
      <c r="AA98" s="159">
        <v>100</v>
      </c>
      <c r="AB98" s="175"/>
      <c r="AC98" s="160">
        <v>0</v>
      </c>
      <c r="AD98" s="25">
        <v>0</v>
      </c>
      <c r="AE98" s="25">
        <v>0</v>
      </c>
      <c r="AF98" s="25">
        <v>0</v>
      </c>
      <c r="AG98" s="25">
        <v>0</v>
      </c>
      <c r="AH98" s="25">
        <v>0</v>
      </c>
      <c r="AI98" s="25">
        <v>0</v>
      </c>
      <c r="AJ98" s="25">
        <v>0</v>
      </c>
      <c r="AK98" s="25">
        <v>0</v>
      </c>
      <c r="AL98" s="25">
        <v>150</v>
      </c>
      <c r="AM98" s="25">
        <v>150</v>
      </c>
      <c r="AN98" s="25">
        <v>200</v>
      </c>
      <c r="AO98" s="159">
        <v>100</v>
      </c>
    </row>
    <row r="99" spans="1:41" s="65" customFormat="1" ht="38.25" customHeight="1">
      <c r="A99" s="336"/>
      <c r="B99" s="339"/>
      <c r="C99" s="375"/>
      <c r="D99" s="361"/>
      <c r="E99" s="356"/>
      <c r="F99" s="21" t="str">
        <f>'PROGRAMADO_METAS_PRODUCTO 2018'!F99</f>
        <v>089</v>
      </c>
      <c r="G99" s="63">
        <f>'PROGRAMADO_METAS_PRODUCTO 2018'!G99</f>
        <v>50</v>
      </c>
      <c r="H99" s="35" t="str">
        <f>'PROGRAMADO_METAS_PRODUCTO 2018'!I99</f>
        <v>Fortalecer y mantener activo el SIIS, generando 2 artículos consolidados cada año</v>
      </c>
      <c r="I99" s="35">
        <f>'PROGRAMADO_METAS_PRODUCTO 2018'!J99</f>
        <v>8</v>
      </c>
      <c r="J99" s="35" t="str">
        <f>'PROGRAMADO_METAS_PRODUCTO 2018'!K99</f>
        <v>Incremento
(Flujo)</v>
      </c>
      <c r="K99" s="35" t="str">
        <f>'PROGRAMADO_METAS_PRODUCTO 2018'!L99</f>
        <v>SAL089</v>
      </c>
      <c r="L99" s="35" t="str">
        <f>'PROGRAMADO_METAS_PRODUCTO 2018'!N99</f>
        <v>Artículos elaborados</v>
      </c>
      <c r="M99" s="35" t="str">
        <f>'PROGRAMADO_METAS_PRODUCTO 2018'!O99</f>
        <v>Aseguramiento, Accesibilidad y Garantia del Servicio de Salud</v>
      </c>
      <c r="N99" s="35">
        <f>'PROGRAMADO_METAS_PRODUCTO 2018'!Q99</f>
        <v>0</v>
      </c>
      <c r="O99" s="53">
        <f>'PROGRAMADO_METAS_PRODUCTO 2018'!R99</f>
        <v>2</v>
      </c>
      <c r="P99" s="53">
        <f>'PROGRAMADO_METAS_PRODUCTO 2018'!S99</f>
        <v>2</v>
      </c>
      <c r="Q99" s="53">
        <f>'PROGRAMADO_METAS_PRODUCTO 2018'!T99</f>
        <v>2</v>
      </c>
      <c r="R99" s="53">
        <f>'PROGRAMADO_METAS_PRODUCTO 2018'!U99</f>
        <v>2</v>
      </c>
      <c r="S99" s="64" t="str">
        <f>'PROGRAMADO_METAS_PRODUCTO 2018'!V99</f>
        <v>Secretaría de Salud</v>
      </c>
      <c r="T99" s="158"/>
      <c r="U99" s="14">
        <v>0</v>
      </c>
      <c r="V99" s="14">
        <v>0</v>
      </c>
      <c r="W99" s="14">
        <v>0</v>
      </c>
      <c r="X99" s="14">
        <v>0</v>
      </c>
      <c r="Y99" s="14">
        <v>50</v>
      </c>
      <c r="Z99" s="14">
        <v>100</v>
      </c>
      <c r="AA99" s="159">
        <v>100</v>
      </c>
      <c r="AB99" s="175"/>
      <c r="AC99" s="160">
        <v>0</v>
      </c>
      <c r="AD99" s="25">
        <v>0</v>
      </c>
      <c r="AE99" s="25">
        <v>0</v>
      </c>
      <c r="AF99" s="25">
        <v>0</v>
      </c>
      <c r="AG99" s="25">
        <v>0</v>
      </c>
      <c r="AH99" s="25">
        <v>0</v>
      </c>
      <c r="AI99" s="25">
        <v>0</v>
      </c>
      <c r="AJ99" s="25">
        <v>0</v>
      </c>
      <c r="AK99" s="25">
        <v>0</v>
      </c>
      <c r="AL99" s="25">
        <v>150</v>
      </c>
      <c r="AM99" s="25">
        <v>200</v>
      </c>
      <c r="AN99" s="25">
        <v>200</v>
      </c>
      <c r="AO99" s="159">
        <v>100</v>
      </c>
    </row>
    <row r="100" spans="1:41" s="65" customFormat="1" ht="51">
      <c r="A100" s="336"/>
      <c r="B100" s="339"/>
      <c r="C100" s="375"/>
      <c r="D100" s="371" t="e">
        <f>#REF!</f>
        <v>#REF!</v>
      </c>
      <c r="E100" s="333">
        <v>20</v>
      </c>
      <c r="F100" s="21" t="str">
        <f>'PROGRAMADO_METAS_PRODUCTO 2018'!F100</f>
        <v>090</v>
      </c>
      <c r="G100" s="63">
        <f>'PROGRAMADO_METAS_PRODUCTO 2018'!G100</f>
        <v>30</v>
      </c>
      <c r="H100" s="35" t="str">
        <f>'PROGRAMADO_METAS_PRODUCTO 2018'!I100</f>
        <v>Conformar y mantener activa 1 red comunitaria y Social en la Estrategia de Atención Primaria en Salud</v>
      </c>
      <c r="I100" s="35">
        <f>'PROGRAMADO_METAS_PRODUCTO 2018'!J100</f>
        <v>1</v>
      </c>
      <c r="J100" s="35" t="str">
        <f>'PROGRAMADO_METAS_PRODUCTO 2018'!K100</f>
        <v>Mantenimiento
(Stock)</v>
      </c>
      <c r="K100" s="35" t="str">
        <f>'PROGRAMADO_METAS_PRODUCTO 2018'!L100</f>
        <v>SAL090</v>
      </c>
      <c r="L100" s="35" t="str">
        <f>'PROGRAMADO_METAS_PRODUCTO 2018'!N100</f>
        <v>Número de redes comunitarias y sociales en APS activas</v>
      </c>
      <c r="M100" s="35" t="str">
        <f>'PROGRAMADO_METAS_PRODUCTO 2018'!O100</f>
        <v>Aseguramiento, Accesibilidad y Garantia del Servicio de Salud</v>
      </c>
      <c r="N100" s="35">
        <f>'PROGRAMADO_METAS_PRODUCTO 2018'!Q100</f>
        <v>0</v>
      </c>
      <c r="O100" s="53">
        <f>'PROGRAMADO_METAS_PRODUCTO 2018'!R100</f>
        <v>1</v>
      </c>
      <c r="P100" s="53">
        <f>'PROGRAMADO_METAS_PRODUCTO 2018'!S100</f>
        <v>1</v>
      </c>
      <c r="Q100" s="53">
        <f>'PROGRAMADO_METAS_PRODUCTO 2018'!T100</f>
        <v>1</v>
      </c>
      <c r="R100" s="53">
        <f>'PROGRAMADO_METAS_PRODUCTO 2018'!U100</f>
        <v>1</v>
      </c>
      <c r="S100" s="64" t="str">
        <f>'PROGRAMADO_METAS_PRODUCTO 2018'!V100</f>
        <v>Secretaría de Salud</v>
      </c>
      <c r="T100" s="158"/>
      <c r="U100" s="14">
        <v>0</v>
      </c>
      <c r="V100" s="14">
        <v>0</v>
      </c>
      <c r="W100" s="14">
        <v>0</v>
      </c>
      <c r="X100" s="14">
        <v>0</v>
      </c>
      <c r="Y100" s="14">
        <v>100</v>
      </c>
      <c r="Z100" s="14">
        <v>100</v>
      </c>
      <c r="AA100" s="159">
        <v>100</v>
      </c>
      <c r="AB100" s="175"/>
      <c r="AC100" s="160">
        <v>0</v>
      </c>
      <c r="AD100" s="25">
        <v>0</v>
      </c>
      <c r="AE100" s="25">
        <v>0</v>
      </c>
      <c r="AF100" s="25">
        <v>100</v>
      </c>
      <c r="AG100" s="25">
        <v>100</v>
      </c>
      <c r="AH100" s="25">
        <v>100</v>
      </c>
      <c r="AI100" s="25">
        <v>100</v>
      </c>
      <c r="AJ100" s="25">
        <v>100</v>
      </c>
      <c r="AK100" s="25">
        <v>100</v>
      </c>
      <c r="AL100" s="25">
        <v>100</v>
      </c>
      <c r="AM100" s="25">
        <v>100</v>
      </c>
      <c r="AN100" s="25">
        <v>100</v>
      </c>
      <c r="AO100" s="159">
        <v>100</v>
      </c>
    </row>
    <row r="101" spans="1:41" s="65" customFormat="1" ht="51">
      <c r="A101" s="336"/>
      <c r="B101" s="339"/>
      <c r="C101" s="375"/>
      <c r="D101" s="361"/>
      <c r="E101" s="356"/>
      <c r="F101" s="21" t="str">
        <f>'PROGRAMADO_METAS_PRODUCTO 2018'!F101</f>
        <v>091</v>
      </c>
      <c r="G101" s="63">
        <f>'PROGRAMADO_METAS_PRODUCTO 2018'!G101</f>
        <v>70</v>
      </c>
      <c r="H101" s="35" t="str">
        <f>'PROGRAMADO_METAS_PRODUCTO 2018'!I101</f>
        <v>Desarrollar el modelo de Atención Primaria en Salud en 5 Comunas y área rural del Municipio de Manizales</v>
      </c>
      <c r="I101" s="35">
        <f>'PROGRAMADO_METAS_PRODUCTO 2018'!J101</f>
        <v>6</v>
      </c>
      <c r="J101" s="35" t="str">
        <f>'PROGRAMADO_METAS_PRODUCTO 2018'!K101</f>
        <v>Mantenimiento
(Stock)</v>
      </c>
      <c r="K101" s="35" t="str">
        <f>'PROGRAMADO_METAS_PRODUCTO 2018'!L101</f>
        <v>SAL091</v>
      </c>
      <c r="L101" s="35" t="str">
        <f>'PROGRAMADO_METAS_PRODUCTO 2018'!N101</f>
        <v xml:space="preserve">Número de áreas del  Municipio de Manizales con desarrollo de estrategia de Atención Primaria en Salud </v>
      </c>
      <c r="M101" s="35" t="str">
        <f>'PROGRAMADO_METAS_PRODUCTO 2018'!O101</f>
        <v>Intervenciones Individuales y Colectivas en Salud Pública</v>
      </c>
      <c r="N101" s="35">
        <f>'PROGRAMADO_METAS_PRODUCTO 2018'!Q101</f>
        <v>6</v>
      </c>
      <c r="O101" s="53">
        <f>'PROGRAMADO_METAS_PRODUCTO 2018'!R101</f>
        <v>6</v>
      </c>
      <c r="P101" s="53">
        <f>'PROGRAMADO_METAS_PRODUCTO 2018'!S101</f>
        <v>6</v>
      </c>
      <c r="Q101" s="53">
        <f>'PROGRAMADO_METAS_PRODUCTO 2018'!T101</f>
        <v>6</v>
      </c>
      <c r="R101" s="53">
        <f>'PROGRAMADO_METAS_PRODUCTO 2018'!U101</f>
        <v>6</v>
      </c>
      <c r="S101" s="64" t="str">
        <f>'PROGRAMADO_METAS_PRODUCTO 2018'!V101</f>
        <v>Secretaría de Salud</v>
      </c>
      <c r="T101" s="158"/>
      <c r="U101" s="14">
        <v>0</v>
      </c>
      <c r="V101" s="14">
        <v>100</v>
      </c>
      <c r="W101" s="14">
        <v>100</v>
      </c>
      <c r="X101" s="14">
        <v>100</v>
      </c>
      <c r="Y101" s="14">
        <v>100</v>
      </c>
      <c r="Z101" s="14">
        <v>100</v>
      </c>
      <c r="AA101" s="159">
        <v>100</v>
      </c>
      <c r="AB101" s="175"/>
      <c r="AC101" s="160">
        <v>0</v>
      </c>
      <c r="AD101" s="25">
        <v>0</v>
      </c>
      <c r="AE101" s="25">
        <v>0</v>
      </c>
      <c r="AF101" s="25">
        <v>100</v>
      </c>
      <c r="AG101" s="25">
        <v>100</v>
      </c>
      <c r="AH101" s="25">
        <v>100</v>
      </c>
      <c r="AI101" s="25">
        <v>100</v>
      </c>
      <c r="AJ101" s="25">
        <v>100</v>
      </c>
      <c r="AK101" s="25">
        <v>100</v>
      </c>
      <c r="AL101" s="25">
        <v>100</v>
      </c>
      <c r="AM101" s="25">
        <v>100</v>
      </c>
      <c r="AN101" s="25">
        <v>100</v>
      </c>
      <c r="AO101" s="159">
        <v>100</v>
      </c>
    </row>
    <row r="102" spans="1:41" s="17" customFormat="1" ht="15.75" customHeight="1">
      <c r="A102" s="74" t="s">
        <v>61</v>
      </c>
      <c r="B102" s="75"/>
      <c r="C102" s="74" t="s">
        <v>61</v>
      </c>
      <c r="D102" s="75"/>
      <c r="E102" s="75"/>
      <c r="F102" s="75"/>
      <c r="G102" s="75"/>
      <c r="H102" s="75"/>
      <c r="I102" s="75"/>
      <c r="J102" s="75"/>
      <c r="K102" s="75"/>
      <c r="L102" s="75"/>
      <c r="M102" s="75"/>
      <c r="N102" s="75"/>
      <c r="O102" s="75"/>
      <c r="P102" s="75"/>
      <c r="Q102" s="75"/>
      <c r="R102" s="75"/>
      <c r="S102" s="77"/>
      <c r="T102" s="158"/>
      <c r="U102" s="180"/>
      <c r="V102" s="180"/>
      <c r="W102" s="180"/>
      <c r="X102" s="180"/>
      <c r="Y102" s="180"/>
      <c r="Z102" s="180"/>
      <c r="AA102" s="181"/>
      <c r="AB102" s="182"/>
      <c r="AC102" s="183"/>
      <c r="AD102" s="183"/>
      <c r="AE102" s="183"/>
      <c r="AF102" s="183"/>
      <c r="AG102" s="183"/>
      <c r="AH102" s="183"/>
      <c r="AI102" s="183"/>
      <c r="AJ102" s="183"/>
      <c r="AK102" s="183"/>
      <c r="AL102" s="183"/>
      <c r="AM102" s="183"/>
      <c r="AN102" s="183"/>
      <c r="AO102" s="183"/>
    </row>
    <row r="103" spans="1:41" s="78" customFormat="1" ht="63.75">
      <c r="A103" s="368" t="str">
        <f>'[1]2_ESTRUCTURA_PDM'!H18</f>
        <v>1.3.01</v>
      </c>
      <c r="B103" s="333">
        <f>'[1]2_ESTRUCTURA_PDM'!I18</f>
        <v>10</v>
      </c>
      <c r="C103" s="353" t="str">
        <f>'[1]2_ESTRUCTURA_PDM'!J18</f>
        <v>Infancia y adolescencia segura y protegida</v>
      </c>
      <c r="D103" s="371" t="e">
        <f>#REF!</f>
        <v>#REF!</v>
      </c>
      <c r="E103" s="333" t="e">
        <f>#REF!</f>
        <v>#REF!</v>
      </c>
      <c r="F103" s="21" t="str">
        <f>'PROGRAMADO_METAS_PRODUCTO 2018'!F103</f>
        <v>092</v>
      </c>
      <c r="G103" s="22">
        <f>'PROGRAMADO_METAS_PRODUCTO 2018'!G103</f>
        <v>23</v>
      </c>
      <c r="H103" s="35" t="str">
        <f>'PROGRAMADO_METAS_PRODUCTO 2018'!I103</f>
        <v>Diseñar y ejecutar 4 estrategias que garanticen ambientes saludables y vida digna para los niños, niñas y adolescentes</v>
      </c>
      <c r="I103" s="35">
        <f>'PROGRAMADO_METAS_PRODUCTO 2018'!J103</f>
        <v>4</v>
      </c>
      <c r="J103" s="35" t="str">
        <f>'PROGRAMADO_METAS_PRODUCTO 2018'!K103</f>
        <v>Incremento
(Flujo)</v>
      </c>
      <c r="K103" s="35" t="str">
        <f>'PROGRAMADO_METAS_PRODUCTO 2018'!L103</f>
        <v>DES092</v>
      </c>
      <c r="L103" s="35" t="str">
        <f>'PROGRAMADO_METAS_PRODUCTO 2018'!N103</f>
        <v>Número de estrategias diseñadas y ejecutadas para garantizar ambientes saludables y vida digna para los niños, niñas y adolescentes</v>
      </c>
      <c r="M103" s="35" t="str">
        <f>'PROGRAMADO_METAS_PRODUCTO 2018'!O103</f>
        <v>Gestión para el Desarrollo Integral de Grupos Poblacionales</v>
      </c>
      <c r="N103" s="35">
        <f>'PROGRAMADO_METAS_PRODUCTO 2018'!Q103</f>
        <v>0</v>
      </c>
      <c r="O103" s="53">
        <f>'PROGRAMADO_METAS_PRODUCTO 2018'!R103</f>
        <v>0</v>
      </c>
      <c r="P103" s="53">
        <f>'PROGRAMADO_METAS_PRODUCTO 2018'!S103</f>
        <v>2</v>
      </c>
      <c r="Q103" s="53">
        <f>'PROGRAMADO_METAS_PRODUCTO 2018'!T103</f>
        <v>1</v>
      </c>
      <c r="R103" s="53">
        <f>'PROGRAMADO_METAS_PRODUCTO 2018'!U103</f>
        <v>1</v>
      </c>
      <c r="S103" s="35" t="str">
        <f>'PROGRAMADO_METAS_PRODUCTO 2018'!V103</f>
        <v>Secretaría de Desarrollo Social</v>
      </c>
      <c r="T103" s="158"/>
      <c r="U103" s="14" t="s">
        <v>850</v>
      </c>
      <c r="V103" s="14" t="s">
        <v>850</v>
      </c>
      <c r="W103" s="14" t="s">
        <v>850</v>
      </c>
      <c r="X103" s="14" t="s">
        <v>850</v>
      </c>
      <c r="Y103" s="14" t="s">
        <v>850</v>
      </c>
      <c r="Z103" s="14" t="s">
        <v>850</v>
      </c>
      <c r="AA103" s="159" t="s">
        <v>850</v>
      </c>
      <c r="AB103" s="184"/>
      <c r="AC103" s="160">
        <v>0</v>
      </c>
      <c r="AD103" s="25">
        <v>50</v>
      </c>
      <c r="AE103" s="25">
        <v>50</v>
      </c>
      <c r="AF103" s="25">
        <v>50</v>
      </c>
      <c r="AG103" s="25">
        <v>50</v>
      </c>
      <c r="AH103" s="25">
        <v>50</v>
      </c>
      <c r="AI103" s="25">
        <v>50</v>
      </c>
      <c r="AJ103" s="25">
        <v>50</v>
      </c>
      <c r="AK103" s="25">
        <v>50</v>
      </c>
      <c r="AL103" s="25">
        <v>100</v>
      </c>
      <c r="AM103" s="25">
        <v>100</v>
      </c>
      <c r="AN103" s="25">
        <v>100</v>
      </c>
      <c r="AO103" s="159">
        <v>100</v>
      </c>
    </row>
    <row r="104" spans="1:41" s="78" customFormat="1" ht="63.75">
      <c r="A104" s="352"/>
      <c r="B104" s="334"/>
      <c r="C104" s="354"/>
      <c r="D104" s="332"/>
      <c r="E104" s="334"/>
      <c r="F104" s="21" t="str">
        <f>'PROGRAMADO_METAS_PRODUCTO 2018'!F104</f>
        <v>093</v>
      </c>
      <c r="G104" s="22">
        <f>'PROGRAMADO_METAS_PRODUCTO 2018'!G104</f>
        <v>23</v>
      </c>
      <c r="H104" s="35" t="str">
        <f>'PROGRAMADO_METAS_PRODUCTO 2018'!I104</f>
        <v>Diseñar y ejecutar 4 estrategias que promuevan el crecimiento armónico e integral de los niños, niñas y adolescentes</v>
      </c>
      <c r="I104" s="35">
        <f>'PROGRAMADO_METAS_PRODUCTO 2018'!J104</f>
        <v>4</v>
      </c>
      <c r="J104" s="35" t="str">
        <f>'PROGRAMADO_METAS_PRODUCTO 2018'!K104</f>
        <v>Incremento
(Flujo)</v>
      </c>
      <c r="K104" s="35" t="str">
        <f>'PROGRAMADO_METAS_PRODUCTO 2018'!L104</f>
        <v>DES093</v>
      </c>
      <c r="L104" s="35" t="str">
        <f>'PROGRAMADO_METAS_PRODUCTO 2018'!N104</f>
        <v>Número de estrategias diseñadas y ejecutadas para promover el crecimiento armónico e integral de los niños, niñas y adolescentes</v>
      </c>
      <c r="M104" s="35" t="str">
        <f>'PROGRAMADO_METAS_PRODUCTO 2018'!O104</f>
        <v>Gestión para el Desarrollo Integral de Grupos Poblacionales</v>
      </c>
      <c r="N104" s="35">
        <f>'PROGRAMADO_METAS_PRODUCTO 2018'!Q104</f>
        <v>0</v>
      </c>
      <c r="O104" s="53">
        <f>'PROGRAMADO_METAS_PRODUCTO 2018'!R104</f>
        <v>0</v>
      </c>
      <c r="P104" s="53">
        <f>'PROGRAMADO_METAS_PRODUCTO 2018'!S104</f>
        <v>1</v>
      </c>
      <c r="Q104" s="53">
        <f>'PROGRAMADO_METAS_PRODUCTO 2018'!T104</f>
        <v>2</v>
      </c>
      <c r="R104" s="53">
        <f>'PROGRAMADO_METAS_PRODUCTO 2018'!U104</f>
        <v>1</v>
      </c>
      <c r="S104" s="35" t="str">
        <f>'PROGRAMADO_METAS_PRODUCTO 2018'!V104</f>
        <v>Secretaría de Desarrollo Social</v>
      </c>
      <c r="T104" s="158"/>
      <c r="U104" s="14" t="s">
        <v>850</v>
      </c>
      <c r="V104" s="14" t="s">
        <v>850</v>
      </c>
      <c r="W104" s="14" t="s">
        <v>850</v>
      </c>
      <c r="X104" s="14" t="s">
        <v>850</v>
      </c>
      <c r="Y104" s="14" t="s">
        <v>850</v>
      </c>
      <c r="Z104" s="14" t="s">
        <v>850</v>
      </c>
      <c r="AA104" s="159" t="s">
        <v>850</v>
      </c>
      <c r="AB104" s="184"/>
      <c r="AC104" s="160">
        <v>0</v>
      </c>
      <c r="AD104" s="25">
        <v>0</v>
      </c>
      <c r="AE104" s="25">
        <v>0</v>
      </c>
      <c r="AF104" s="25">
        <v>0</v>
      </c>
      <c r="AG104" s="25">
        <v>100</v>
      </c>
      <c r="AH104" s="25">
        <v>100</v>
      </c>
      <c r="AI104" s="25">
        <v>100</v>
      </c>
      <c r="AJ104" s="25">
        <v>100</v>
      </c>
      <c r="AK104" s="25">
        <v>100</v>
      </c>
      <c r="AL104" s="25">
        <v>100</v>
      </c>
      <c r="AM104" s="25">
        <v>100</v>
      </c>
      <c r="AN104" s="25">
        <v>100</v>
      </c>
      <c r="AO104" s="159">
        <v>100</v>
      </c>
    </row>
    <row r="105" spans="1:41" s="78" customFormat="1" ht="63.75">
      <c r="A105" s="352"/>
      <c r="B105" s="334"/>
      <c r="C105" s="354"/>
      <c r="D105" s="332"/>
      <c r="E105" s="334"/>
      <c r="F105" s="21" t="str">
        <f>'PROGRAMADO_METAS_PRODUCTO 2018'!F105</f>
        <v>094</v>
      </c>
      <c r="G105" s="22">
        <f>'PROGRAMADO_METAS_PRODUCTO 2018'!G105</f>
        <v>23</v>
      </c>
      <c r="H105" s="35" t="str">
        <f>'PROGRAMADO_METAS_PRODUCTO 2018'!I105</f>
        <v xml:space="preserve">Desarrollar 4 estrategias que favorezcan la participación social, familiar y comunitaria de los niños, niñas y adolecentes </v>
      </c>
      <c r="I105" s="35">
        <f>'PROGRAMADO_METAS_PRODUCTO 2018'!J105</f>
        <v>4</v>
      </c>
      <c r="J105" s="35" t="str">
        <f>'PROGRAMADO_METAS_PRODUCTO 2018'!K105</f>
        <v>Incremento
(Flujo)</v>
      </c>
      <c r="K105" s="35" t="str">
        <f>'PROGRAMADO_METAS_PRODUCTO 2018'!L105</f>
        <v>DES094</v>
      </c>
      <c r="L105" s="35" t="str">
        <f>'PROGRAMADO_METAS_PRODUCTO 2018'!N105</f>
        <v xml:space="preserve">Número de estrategias desarrolladas para favorecer la participación social, familiar y comunitaria de los niños, niñas y adolecentes </v>
      </c>
      <c r="M105" s="35" t="str">
        <f>'PROGRAMADO_METAS_PRODUCTO 2018'!O105</f>
        <v>Gestión para el Desarrollo Integral de Grupos Poblacionales</v>
      </c>
      <c r="N105" s="35">
        <f>'PROGRAMADO_METAS_PRODUCTO 2018'!Q105</f>
        <v>1</v>
      </c>
      <c r="O105" s="53">
        <f>'PROGRAMADO_METAS_PRODUCTO 2018'!R105</f>
        <v>1</v>
      </c>
      <c r="P105" s="53">
        <f>'PROGRAMADO_METAS_PRODUCTO 2018'!S105</f>
        <v>1</v>
      </c>
      <c r="Q105" s="53">
        <f>'PROGRAMADO_METAS_PRODUCTO 2018'!T105</f>
        <v>1</v>
      </c>
      <c r="R105" s="53">
        <f>'PROGRAMADO_METAS_PRODUCTO 2018'!U105</f>
        <v>1</v>
      </c>
      <c r="S105" s="35" t="str">
        <f>'PROGRAMADO_METAS_PRODUCTO 2018'!V105</f>
        <v>Secretaría de Desarrollo Social</v>
      </c>
      <c r="T105" s="158"/>
      <c r="U105" s="14">
        <v>100</v>
      </c>
      <c r="V105" s="14">
        <v>100</v>
      </c>
      <c r="W105" s="14">
        <v>100</v>
      </c>
      <c r="X105" s="14">
        <v>100</v>
      </c>
      <c r="Y105" s="14">
        <v>100</v>
      </c>
      <c r="Z105" s="14">
        <v>100</v>
      </c>
      <c r="AA105" s="159">
        <v>100</v>
      </c>
      <c r="AB105" s="184"/>
      <c r="AC105" s="160">
        <v>0</v>
      </c>
      <c r="AD105" s="25">
        <v>100</v>
      </c>
      <c r="AE105" s="25">
        <v>100</v>
      </c>
      <c r="AF105" s="25">
        <v>100</v>
      </c>
      <c r="AG105" s="25">
        <v>100</v>
      </c>
      <c r="AH105" s="25">
        <v>100</v>
      </c>
      <c r="AI105" s="25">
        <v>100</v>
      </c>
      <c r="AJ105" s="25">
        <v>100</v>
      </c>
      <c r="AK105" s="25">
        <v>100</v>
      </c>
      <c r="AL105" s="25">
        <v>100</v>
      </c>
      <c r="AM105" s="25">
        <v>100</v>
      </c>
      <c r="AN105" s="25">
        <v>100</v>
      </c>
      <c r="AO105" s="159">
        <v>100</v>
      </c>
    </row>
    <row r="106" spans="1:41" s="78" customFormat="1" ht="51">
      <c r="A106" s="352"/>
      <c r="B106" s="334"/>
      <c r="C106" s="354"/>
      <c r="D106" s="332"/>
      <c r="E106" s="334"/>
      <c r="F106" s="21" t="str">
        <f>'PROGRAMADO_METAS_PRODUCTO 2018'!F106</f>
        <v>095</v>
      </c>
      <c r="G106" s="22">
        <f>'PROGRAMADO_METAS_PRODUCTO 2018'!G106</f>
        <v>8</v>
      </c>
      <c r="H106" s="35" t="str">
        <f>'PROGRAMADO_METAS_PRODUCTO 2018'!I106</f>
        <v xml:space="preserve">Garantizar al 100% el servicio en los jardines Nocturnos a niños y  niñas del Municipio de Manizales </v>
      </c>
      <c r="I106" s="35">
        <f>'PROGRAMADO_METAS_PRODUCTO 2018'!J106</f>
        <v>100</v>
      </c>
      <c r="J106" s="35" t="str">
        <f>'PROGRAMADO_METAS_PRODUCTO 2018'!K106</f>
        <v>Mantenimiento
(Stock)</v>
      </c>
      <c r="K106" s="35" t="str">
        <f>'PROGRAMADO_METAS_PRODUCTO 2018'!L106</f>
        <v>GEN095</v>
      </c>
      <c r="L106" s="35" t="str">
        <f>'PROGRAMADO_METAS_PRODUCTO 2018'!N106</f>
        <v>Porcentaje de niños y niñas que acceden al servicio de los jardines nocturnos, del total de cupos disponibles</v>
      </c>
      <c r="M106" s="35" t="str">
        <f>'PROGRAMADO_METAS_PRODUCTO 2018'!O106</f>
        <v>Gestión para el Desarrollo Integral de Grupos Poblacionales</v>
      </c>
      <c r="N106" s="35">
        <f>'PROGRAMADO_METAS_PRODUCTO 2018'!Q106</f>
        <v>0</v>
      </c>
      <c r="O106" s="53">
        <f>'PROGRAMADO_METAS_PRODUCTO 2018'!R106</f>
        <v>100</v>
      </c>
      <c r="P106" s="53">
        <f>'PROGRAMADO_METAS_PRODUCTO 2018'!S106</f>
        <v>100</v>
      </c>
      <c r="Q106" s="53">
        <f>'PROGRAMADO_METAS_PRODUCTO 2018'!T106</f>
        <v>100</v>
      </c>
      <c r="R106" s="53">
        <f>'PROGRAMADO_METAS_PRODUCTO 2018'!U106</f>
        <v>100</v>
      </c>
      <c r="S106" s="79" t="str">
        <f>'PROGRAMADO_METAS_PRODUCTO 2018'!V106</f>
        <v>Secretaría General</v>
      </c>
      <c r="T106" s="158"/>
      <c r="U106" s="14">
        <v>0</v>
      </c>
      <c r="V106" s="14">
        <v>100</v>
      </c>
      <c r="W106" s="14">
        <v>100</v>
      </c>
      <c r="X106" s="14">
        <v>100</v>
      </c>
      <c r="Y106" s="14">
        <v>100</v>
      </c>
      <c r="Z106" s="14">
        <v>100</v>
      </c>
      <c r="AA106" s="159">
        <v>100</v>
      </c>
      <c r="AB106" s="184"/>
      <c r="AC106" s="160">
        <v>0</v>
      </c>
      <c r="AD106" s="25">
        <v>0</v>
      </c>
      <c r="AE106" s="25">
        <v>0</v>
      </c>
      <c r="AF106" s="25">
        <v>0</v>
      </c>
      <c r="AG106" s="25">
        <v>0</v>
      </c>
      <c r="AH106" s="25">
        <v>0</v>
      </c>
      <c r="AI106" s="25">
        <v>23</v>
      </c>
      <c r="AJ106" s="25">
        <v>88</v>
      </c>
      <c r="AK106" s="25">
        <v>100</v>
      </c>
      <c r="AL106" s="25">
        <v>100</v>
      </c>
      <c r="AM106" s="25">
        <v>100</v>
      </c>
      <c r="AN106" s="25">
        <v>100</v>
      </c>
      <c r="AO106" s="159">
        <v>100</v>
      </c>
    </row>
    <row r="107" spans="1:41" s="78" customFormat="1" ht="51">
      <c r="A107" s="352"/>
      <c r="B107" s="334"/>
      <c r="C107" s="354"/>
      <c r="D107" s="361"/>
      <c r="E107" s="356"/>
      <c r="F107" s="21" t="str">
        <f>'PROGRAMADO_METAS_PRODUCTO 2018'!F107</f>
        <v>096</v>
      </c>
      <c r="G107" s="22">
        <f>'PROGRAMADO_METAS_PRODUCTO 2018'!G107</f>
        <v>23</v>
      </c>
      <c r="H107" s="35" t="str">
        <f>'PROGRAMADO_METAS_PRODUCTO 2018'!I107</f>
        <v>Generar 4 estrategias encaminadas a la protección y el cuidado de niños, niñas y adolescentes</v>
      </c>
      <c r="I107" s="35">
        <f>'PROGRAMADO_METAS_PRODUCTO 2018'!J107</f>
        <v>4</v>
      </c>
      <c r="J107" s="35" t="str">
        <f>'PROGRAMADO_METAS_PRODUCTO 2018'!K107</f>
        <v>Incremento
(Flujo)</v>
      </c>
      <c r="K107" s="35" t="str">
        <f>'PROGRAMADO_METAS_PRODUCTO 2018'!L107</f>
        <v>GEN096</v>
      </c>
      <c r="L107" s="35" t="str">
        <f>'PROGRAMADO_METAS_PRODUCTO 2018'!N107</f>
        <v>Número de estrategias generadas y encaminadas a la protección y el cuidado de niños, niñas y adolescentes</v>
      </c>
      <c r="M107" s="35" t="str">
        <f>'PROGRAMADO_METAS_PRODUCTO 2018'!O107</f>
        <v>Gestión para el Desarrollo Integral de Grupos Poblacionales</v>
      </c>
      <c r="N107" s="35">
        <f>'PROGRAMADO_METAS_PRODUCTO 2018'!Q107</f>
        <v>0</v>
      </c>
      <c r="O107" s="53">
        <f>'PROGRAMADO_METAS_PRODUCTO 2018'!R107</f>
        <v>1</v>
      </c>
      <c r="P107" s="53">
        <f>'PROGRAMADO_METAS_PRODUCTO 2018'!S107</f>
        <v>1</v>
      </c>
      <c r="Q107" s="53">
        <f>'PROGRAMADO_METAS_PRODUCTO 2018'!T107</f>
        <v>1</v>
      </c>
      <c r="R107" s="53">
        <f>'PROGRAMADO_METAS_PRODUCTO 2018'!U107</f>
        <v>1</v>
      </c>
      <c r="S107" s="79" t="str">
        <f>'PROGRAMADO_METAS_PRODUCTO 2018'!V107</f>
        <v>Secretaría General</v>
      </c>
      <c r="T107" s="158"/>
      <c r="U107" s="14">
        <v>0</v>
      </c>
      <c r="V107" s="14">
        <v>0</v>
      </c>
      <c r="W107" s="14">
        <v>0</v>
      </c>
      <c r="X107" s="14">
        <v>100</v>
      </c>
      <c r="Y107" s="14">
        <v>100</v>
      </c>
      <c r="Z107" s="14">
        <v>100</v>
      </c>
      <c r="AA107" s="159">
        <v>100</v>
      </c>
      <c r="AB107" s="184"/>
      <c r="AC107" s="160">
        <v>0</v>
      </c>
      <c r="AD107" s="25">
        <v>0</v>
      </c>
      <c r="AE107" s="25">
        <v>0</v>
      </c>
      <c r="AF107" s="25">
        <v>0</v>
      </c>
      <c r="AG107" s="25">
        <v>0</v>
      </c>
      <c r="AH107" s="25">
        <v>0</v>
      </c>
      <c r="AI107" s="25">
        <v>0</v>
      </c>
      <c r="AJ107" s="25">
        <v>0</v>
      </c>
      <c r="AK107" s="25">
        <v>0</v>
      </c>
      <c r="AL107" s="25">
        <v>0</v>
      </c>
      <c r="AM107" s="25">
        <v>0</v>
      </c>
      <c r="AN107" s="25">
        <v>100</v>
      </c>
      <c r="AO107" s="159">
        <v>100</v>
      </c>
    </row>
    <row r="108" spans="1:41" s="65" customFormat="1" ht="63.75">
      <c r="A108" s="352"/>
      <c r="B108" s="356"/>
      <c r="C108" s="358"/>
      <c r="D108" s="21" t="e">
        <f>#REF!</f>
        <v>#REF!</v>
      </c>
      <c r="E108" s="22" t="e">
        <f>#REF!</f>
        <v>#REF!</v>
      </c>
      <c r="F108" s="21" t="str">
        <f>'PROGRAMADO_METAS_PRODUCTO 2018'!F108</f>
        <v>097</v>
      </c>
      <c r="G108" s="22">
        <f>'PROGRAMADO_METAS_PRODUCTO 2018'!G108</f>
        <v>100</v>
      </c>
      <c r="H108" s="35" t="str">
        <f>'PROGRAMADO_METAS_PRODUCTO 2018'!I108</f>
        <v xml:space="preserve">Realizar 140 intervenciones          (instituciones educativas, operativos nocturnos,  campañas y brigadas de prevención con las diferentes comisarías)  </v>
      </c>
      <c r="I108" s="35">
        <f>'PROGRAMADO_METAS_PRODUCTO 2018'!J108</f>
        <v>140</v>
      </c>
      <c r="J108" s="35" t="str">
        <f>'PROGRAMADO_METAS_PRODUCTO 2018'!K108</f>
        <v>Mantenimiento
(Stock)</v>
      </c>
      <c r="K108" s="35" t="str">
        <f>'PROGRAMADO_METAS_PRODUCTO 2018'!L108</f>
        <v>GOB097</v>
      </c>
      <c r="L108" s="35" t="str">
        <f>'PROGRAMADO_METAS_PRODUCTO 2018'!N108</f>
        <v>Número de intervenciones realizadas tendientes a disminuir el trabajo infantil sin permiso legal</v>
      </c>
      <c r="M108" s="35" t="str">
        <f>'PROGRAMADO_METAS_PRODUCTO 2018'!O108</f>
        <v>Gestión para el Desarrollo Integral de Grupos Poblacionales</v>
      </c>
      <c r="N108" s="35">
        <f>'PROGRAMADO_METAS_PRODUCTO 2018'!Q108</f>
        <v>12</v>
      </c>
      <c r="O108" s="53">
        <f>'PROGRAMADO_METAS_PRODUCTO 2018'!R108</f>
        <v>140</v>
      </c>
      <c r="P108" s="53">
        <f>'PROGRAMADO_METAS_PRODUCTO 2018'!S108</f>
        <v>140</v>
      </c>
      <c r="Q108" s="53">
        <f>'PROGRAMADO_METAS_PRODUCTO 2018'!T108</f>
        <v>140</v>
      </c>
      <c r="R108" s="53">
        <f>'PROGRAMADO_METAS_PRODUCTO 2018'!U108</f>
        <v>140</v>
      </c>
      <c r="S108" s="35" t="str">
        <f>'PROGRAMADO_METAS_PRODUCTO 2018'!V108</f>
        <v>Secretaría de Gobierno</v>
      </c>
      <c r="T108" s="158"/>
      <c r="U108" s="14">
        <v>0</v>
      </c>
      <c r="V108" s="14">
        <v>6.4285714285714279</v>
      </c>
      <c r="W108" s="14">
        <v>10</v>
      </c>
      <c r="X108" s="14">
        <v>32.857142857142854</v>
      </c>
      <c r="Y108" s="14">
        <v>32.857142857142854</v>
      </c>
      <c r="Z108" s="14">
        <v>75</v>
      </c>
      <c r="AA108" s="159">
        <v>75</v>
      </c>
      <c r="AB108" s="175"/>
      <c r="AC108" s="160">
        <v>0</v>
      </c>
      <c r="AD108" s="25">
        <v>0</v>
      </c>
      <c r="AE108" s="25">
        <v>2.8571428571428572</v>
      </c>
      <c r="AF108" s="25">
        <v>12.857142857142856</v>
      </c>
      <c r="AG108" s="25">
        <v>25.714285714285712</v>
      </c>
      <c r="AH108" s="25">
        <v>35.714285714285715</v>
      </c>
      <c r="AI108" s="25">
        <v>55.714285714285715</v>
      </c>
      <c r="AJ108" s="25">
        <v>77.857142857142861</v>
      </c>
      <c r="AK108" s="25">
        <v>94.285714285714278</v>
      </c>
      <c r="AL108" s="25">
        <v>119.28571428571428</v>
      </c>
      <c r="AM108" s="25">
        <v>163.57142857142856</v>
      </c>
      <c r="AN108" s="25">
        <v>207.85714285714286</v>
      </c>
      <c r="AO108" s="159">
        <v>100</v>
      </c>
    </row>
    <row r="109" spans="1:41" s="78" customFormat="1" ht="63.75">
      <c r="A109" s="368" t="str">
        <f>'[1]2_ESTRUCTURA_PDM'!H19</f>
        <v>1.3.02</v>
      </c>
      <c r="B109" s="333">
        <f>'[1]2_ESTRUCTURA_PDM'!I19</f>
        <v>20</v>
      </c>
      <c r="C109" s="358" t="str">
        <f>'[1]2_ESTRUCTURA_PDM'!J19</f>
        <v>Equidad de género y empoderamiento de las mujeres</v>
      </c>
      <c r="D109" s="370" t="e">
        <f>#REF!</f>
        <v>#REF!</v>
      </c>
      <c r="E109" s="333" t="e">
        <f>#REF!</f>
        <v>#REF!</v>
      </c>
      <c r="F109" s="50" t="str">
        <f>'PROGRAMADO_METAS_PRODUCTO 2018'!F109</f>
        <v>098</v>
      </c>
      <c r="G109" s="80">
        <f>'PROGRAMADO_METAS_PRODUCTO 2018'!G109</f>
        <v>10</v>
      </c>
      <c r="H109" s="79" t="str">
        <f>'PROGRAMADO_METAS_PRODUCTO 2018'!I109</f>
        <v>Elaborar, ejecutar y hacer seguimiento al plan de acción de lineamientos de la Política Pública de mujer y equidad de género</v>
      </c>
      <c r="I109" s="79">
        <f>'PROGRAMADO_METAS_PRODUCTO 2018'!J109</f>
        <v>1</v>
      </c>
      <c r="J109" s="79" t="str">
        <f>'PROGRAMADO_METAS_PRODUCTO 2018'!K109</f>
        <v>Mantenimiento
(Stock)</v>
      </c>
      <c r="K109" s="35" t="str">
        <f>'PROGRAMADO_METAS_PRODUCTO 2018'!L109</f>
        <v>MUJ098</v>
      </c>
      <c r="L109" s="35" t="str">
        <f>'PROGRAMADO_METAS_PRODUCTO 2018'!N109</f>
        <v>Plan de acción de la Política Pública de mujer y equidad de género con su correspondiente seguimiento</v>
      </c>
      <c r="M109" s="79" t="str">
        <f>'PROGRAMADO_METAS_PRODUCTO 2018'!O109</f>
        <v>Gestión para el Desarrollo Integral de Grupos Poblacionales</v>
      </c>
      <c r="N109" s="79">
        <f>'PROGRAMADO_METAS_PRODUCTO 2018'!Q109</f>
        <v>0</v>
      </c>
      <c r="O109" s="82">
        <f>'PROGRAMADO_METAS_PRODUCTO 2018'!R109</f>
        <v>0</v>
      </c>
      <c r="P109" s="82">
        <f>'PROGRAMADO_METAS_PRODUCTO 2018'!S109</f>
        <v>1</v>
      </c>
      <c r="Q109" s="82">
        <f>'PROGRAMADO_METAS_PRODUCTO 2018'!T109</f>
        <v>1</v>
      </c>
      <c r="R109" s="82">
        <f>'PROGRAMADO_METAS_PRODUCTO 2018'!U109</f>
        <v>1</v>
      </c>
      <c r="S109" s="35" t="str">
        <f>'PROGRAMADO_METAS_PRODUCTO 2018'!V109</f>
        <v>Secretaría de la Mujer y Equidad de Género</v>
      </c>
      <c r="T109" s="158"/>
      <c r="U109" s="14" t="s">
        <v>850</v>
      </c>
      <c r="V109" s="14" t="s">
        <v>850</v>
      </c>
      <c r="W109" s="14" t="s">
        <v>850</v>
      </c>
      <c r="X109" s="14" t="s">
        <v>850</v>
      </c>
      <c r="Y109" s="14" t="s">
        <v>850</v>
      </c>
      <c r="Z109" s="14" t="s">
        <v>850</v>
      </c>
      <c r="AA109" s="159" t="s">
        <v>850</v>
      </c>
      <c r="AB109" s="184"/>
      <c r="AC109" s="160">
        <v>0</v>
      </c>
      <c r="AD109" s="25">
        <v>0</v>
      </c>
      <c r="AE109" s="25">
        <v>0</v>
      </c>
      <c r="AF109" s="25">
        <v>0</v>
      </c>
      <c r="AG109" s="25">
        <v>0</v>
      </c>
      <c r="AH109" s="25">
        <v>0</v>
      </c>
      <c r="AI109" s="25">
        <v>0</v>
      </c>
      <c r="AJ109" s="25">
        <v>0</v>
      </c>
      <c r="AK109" s="25">
        <v>100</v>
      </c>
      <c r="AL109" s="25">
        <v>100</v>
      </c>
      <c r="AM109" s="25">
        <v>100</v>
      </c>
      <c r="AN109" s="25">
        <v>100</v>
      </c>
      <c r="AO109" s="159">
        <v>100</v>
      </c>
    </row>
    <row r="110" spans="1:41" s="78" customFormat="1" ht="63.75">
      <c r="A110" s="352"/>
      <c r="B110" s="334"/>
      <c r="C110" s="373"/>
      <c r="D110" s="332"/>
      <c r="E110" s="334"/>
      <c r="F110" s="21" t="str">
        <f>'PROGRAMADO_METAS_PRODUCTO 2018'!F110</f>
        <v>099</v>
      </c>
      <c r="G110" s="83">
        <f>'PROGRAMADO_METAS_PRODUCTO 2018'!G110</f>
        <v>10</v>
      </c>
      <c r="H110" s="79" t="str">
        <f>'PROGRAMADO_METAS_PRODUCTO 2018'!I110</f>
        <v>Implementar 2 campañas para la socialización de los lineamientos de política pública de mujeres y equidad de género</v>
      </c>
      <c r="I110" s="35">
        <f>'PROGRAMADO_METAS_PRODUCTO 2018'!J110</f>
        <v>2</v>
      </c>
      <c r="J110" s="35" t="str">
        <f>'PROGRAMADO_METAS_PRODUCTO 2018'!K110</f>
        <v>Incremento
(Acumulado)</v>
      </c>
      <c r="K110" s="35" t="str">
        <f>'PROGRAMADO_METAS_PRODUCTO 2018'!L110</f>
        <v>MUJ099</v>
      </c>
      <c r="L110" s="35" t="str">
        <f>'PROGRAMADO_METAS_PRODUCTO 2018'!N110</f>
        <v>Número de campañas ejecutadas de socialización de los lineamientos de política pública de mujer y equidad de género</v>
      </c>
      <c r="M110" s="35" t="str">
        <f>'PROGRAMADO_METAS_PRODUCTO 2018'!O110</f>
        <v>Gestión para el Desarrollo Integral de Grupos Poblacionales</v>
      </c>
      <c r="N110" s="35" t="str">
        <f>'PROGRAMADO_METAS_PRODUCTO 2018'!Q110</f>
        <v>ND</v>
      </c>
      <c r="O110" s="53">
        <f>'PROGRAMADO_METAS_PRODUCTO 2018'!R110</f>
        <v>0</v>
      </c>
      <c r="P110" s="53">
        <f>'PROGRAMADO_METAS_PRODUCTO 2018'!S110</f>
        <v>1</v>
      </c>
      <c r="Q110" s="53">
        <f>'PROGRAMADO_METAS_PRODUCTO 2018'!T110</f>
        <v>1</v>
      </c>
      <c r="R110" s="53">
        <f>'PROGRAMADO_METAS_PRODUCTO 2018'!U110</f>
        <v>0</v>
      </c>
      <c r="S110" s="35" t="str">
        <f>'PROGRAMADO_METAS_PRODUCTO 2018'!V110</f>
        <v>Secretaría de la Mujer y Equidad de Género</v>
      </c>
      <c r="T110" s="158"/>
      <c r="U110" s="14" t="s">
        <v>850</v>
      </c>
      <c r="V110" s="14" t="s">
        <v>850</v>
      </c>
      <c r="W110" s="14" t="s">
        <v>850</v>
      </c>
      <c r="X110" s="14" t="s">
        <v>850</v>
      </c>
      <c r="Y110" s="14" t="s">
        <v>850</v>
      </c>
      <c r="Z110" s="14" t="s">
        <v>850</v>
      </c>
      <c r="AA110" s="159" t="s">
        <v>850</v>
      </c>
      <c r="AB110" s="184"/>
      <c r="AC110" s="160">
        <v>0</v>
      </c>
      <c r="AD110" s="25">
        <v>0</v>
      </c>
      <c r="AE110" s="25">
        <v>0</v>
      </c>
      <c r="AF110" s="25">
        <v>0</v>
      </c>
      <c r="AG110" s="25">
        <v>0</v>
      </c>
      <c r="AH110" s="25">
        <v>0</v>
      </c>
      <c r="AI110" s="25">
        <v>0</v>
      </c>
      <c r="AJ110" s="25">
        <v>0</v>
      </c>
      <c r="AK110" s="25">
        <v>100</v>
      </c>
      <c r="AL110" s="25">
        <v>100</v>
      </c>
      <c r="AM110" s="25">
        <v>100</v>
      </c>
      <c r="AN110" s="25">
        <v>100</v>
      </c>
      <c r="AO110" s="159">
        <v>100</v>
      </c>
    </row>
    <row r="111" spans="1:41" s="78" customFormat="1" ht="73.5" customHeight="1">
      <c r="A111" s="352"/>
      <c r="B111" s="334"/>
      <c r="C111" s="373"/>
      <c r="D111" s="332"/>
      <c r="E111" s="334"/>
      <c r="F111" s="35">
        <f>'PROGRAMADO_METAS_PRODUCTO 2018'!F111</f>
        <v>100</v>
      </c>
      <c r="G111" s="22">
        <f>'PROGRAMADO_METAS_PRODUCTO 2018'!G111</f>
        <v>10</v>
      </c>
      <c r="H111" s="35" t="str">
        <f>'PROGRAMADO_METAS_PRODUCTO 2018'!I111</f>
        <v>Crear 4 estrategias para la prevención de las violencias de género y la intervención  a las víctimas</v>
      </c>
      <c r="I111" s="35">
        <f>'PROGRAMADO_METAS_PRODUCTO 2018'!J111</f>
        <v>4</v>
      </c>
      <c r="J111" s="35" t="str">
        <f>'PROGRAMADO_METAS_PRODUCTO 2018'!K111</f>
        <v>Incremento
(Flujo)</v>
      </c>
      <c r="K111" s="35" t="str">
        <f>'PROGRAMADO_METAS_PRODUCTO 2018'!L111</f>
        <v>MUJ100</v>
      </c>
      <c r="L111" s="35" t="str">
        <f>'PROGRAMADO_METAS_PRODUCTO 2018'!N111</f>
        <v>Número de estrategias creadas de prevencion de las violencias de género y la intervención a las víctimas</v>
      </c>
      <c r="M111" s="35" t="str">
        <f>'PROGRAMADO_METAS_PRODUCTO 2018'!O111</f>
        <v>Intervención para el Mejoramiento de la Convivencia y la Resolucion de Conflictos</v>
      </c>
      <c r="N111" s="35" t="str">
        <f>'PROGRAMADO_METAS_PRODUCTO 2018'!Q111</f>
        <v>ND</v>
      </c>
      <c r="O111" s="53">
        <f>'PROGRAMADO_METAS_PRODUCTO 2018'!R111</f>
        <v>1</v>
      </c>
      <c r="P111" s="53">
        <f>'PROGRAMADO_METAS_PRODUCTO 2018'!S111</f>
        <v>1</v>
      </c>
      <c r="Q111" s="53">
        <f>'PROGRAMADO_METAS_PRODUCTO 2018'!T111</f>
        <v>1</v>
      </c>
      <c r="R111" s="53">
        <f>'PROGRAMADO_METAS_PRODUCTO 2018'!U111</f>
        <v>1</v>
      </c>
      <c r="S111" s="35" t="str">
        <f>'PROGRAMADO_METAS_PRODUCTO 2018'!V111</f>
        <v>Secretaría de la Mujer y Equidad de Género</v>
      </c>
      <c r="T111" s="158"/>
      <c r="U111" s="14">
        <v>100</v>
      </c>
      <c r="V111" s="14">
        <v>100</v>
      </c>
      <c r="W111" s="14">
        <v>100</v>
      </c>
      <c r="X111" s="14">
        <v>100</v>
      </c>
      <c r="Y111" s="14">
        <v>100</v>
      </c>
      <c r="Z111" s="14">
        <v>100</v>
      </c>
      <c r="AA111" s="159">
        <v>100</v>
      </c>
      <c r="AB111" s="184"/>
      <c r="AC111" s="160">
        <v>0</v>
      </c>
      <c r="AD111" s="25">
        <v>0</v>
      </c>
      <c r="AE111" s="25">
        <v>100</v>
      </c>
      <c r="AF111" s="25">
        <v>100</v>
      </c>
      <c r="AG111" s="25">
        <v>100</v>
      </c>
      <c r="AH111" s="25">
        <v>100</v>
      </c>
      <c r="AI111" s="25">
        <v>100</v>
      </c>
      <c r="AJ111" s="25">
        <v>400</v>
      </c>
      <c r="AK111" s="25">
        <v>400</v>
      </c>
      <c r="AL111" s="25">
        <v>400</v>
      </c>
      <c r="AM111" s="25">
        <v>400</v>
      </c>
      <c r="AN111" s="25">
        <v>400</v>
      </c>
      <c r="AO111" s="159">
        <v>100</v>
      </c>
    </row>
    <row r="112" spans="1:41" s="78" customFormat="1" ht="102">
      <c r="A112" s="352"/>
      <c r="B112" s="334"/>
      <c r="C112" s="373"/>
      <c r="D112" s="332"/>
      <c r="E112" s="334"/>
      <c r="F112" s="35">
        <f>'PROGRAMADO_METAS_PRODUCTO 2018'!F112</f>
        <v>101</v>
      </c>
      <c r="G112" s="22">
        <f>'PROGRAMADO_METAS_PRODUCTO 2018'!G112</f>
        <v>20</v>
      </c>
      <c r="H112" s="35" t="str">
        <f>'PROGRAMADO_METAS_PRODUCTO 2018'!I112</f>
        <v>Articular y desarrollar 16 estrategias intersectoriales e interinstitucionales culturales, recreativas y deportivas con perspectiva de género que promuevan el goce efectivo de los derechos en salud y la seguridad social</v>
      </c>
      <c r="I112" s="35">
        <f>'PROGRAMADO_METAS_PRODUCTO 2018'!J112</f>
        <v>16</v>
      </c>
      <c r="J112" s="35" t="str">
        <f>'PROGRAMADO_METAS_PRODUCTO 2018'!K112</f>
        <v>Incremento
(Flujo)</v>
      </c>
      <c r="K112" s="35" t="str">
        <f>'PROGRAMADO_METAS_PRODUCTO 2018'!L112</f>
        <v>MUJ101</v>
      </c>
      <c r="L112" s="35" t="str">
        <f>'PROGRAMADO_METAS_PRODUCTO 2018'!N112</f>
        <v>Número de estrategias articuladas y desarrolladas de manera intersectorial e interinstitucional, con perspectiva de género</v>
      </c>
      <c r="M112" s="35" t="str">
        <f>'PROGRAMADO_METAS_PRODUCTO 2018'!O112</f>
        <v>Gestión para el Desarrollo Integral de Grupos Poblacionales</v>
      </c>
      <c r="N112" s="35" t="str">
        <f>'PROGRAMADO_METAS_PRODUCTO 2018'!Q112</f>
        <v>ND</v>
      </c>
      <c r="O112" s="53">
        <f>'PROGRAMADO_METAS_PRODUCTO 2018'!R112</f>
        <v>4</v>
      </c>
      <c r="P112" s="53">
        <f>'PROGRAMADO_METAS_PRODUCTO 2018'!S112</f>
        <v>4</v>
      </c>
      <c r="Q112" s="53">
        <f>'PROGRAMADO_METAS_PRODUCTO 2018'!T112</f>
        <v>4</v>
      </c>
      <c r="R112" s="53">
        <f>'PROGRAMADO_METAS_PRODUCTO 2018'!U112</f>
        <v>4</v>
      </c>
      <c r="S112" s="35" t="str">
        <f>'PROGRAMADO_METAS_PRODUCTO 2018'!V112</f>
        <v>Secretaría de la Mujer y Equidad de Género</v>
      </c>
      <c r="T112" s="158"/>
      <c r="U112" s="14">
        <v>100</v>
      </c>
      <c r="V112" s="14">
        <v>100</v>
      </c>
      <c r="W112" s="14">
        <v>100</v>
      </c>
      <c r="X112" s="14">
        <v>100</v>
      </c>
      <c r="Y112" s="14">
        <v>100</v>
      </c>
      <c r="Z112" s="14">
        <v>100</v>
      </c>
      <c r="AA112" s="159">
        <v>100</v>
      </c>
      <c r="AB112" s="184"/>
      <c r="AC112" s="160">
        <v>0</v>
      </c>
      <c r="AD112" s="25">
        <v>25</v>
      </c>
      <c r="AE112" s="25">
        <v>50</v>
      </c>
      <c r="AF112" s="25">
        <v>50</v>
      </c>
      <c r="AG112" s="25">
        <v>50</v>
      </c>
      <c r="AH112" s="25">
        <v>50</v>
      </c>
      <c r="AI112" s="25">
        <v>75</v>
      </c>
      <c r="AJ112" s="25">
        <v>75</v>
      </c>
      <c r="AK112" s="25">
        <v>100</v>
      </c>
      <c r="AL112" s="25">
        <v>100</v>
      </c>
      <c r="AM112" s="25">
        <v>100</v>
      </c>
      <c r="AN112" s="25">
        <v>100</v>
      </c>
      <c r="AO112" s="159">
        <v>100</v>
      </c>
    </row>
    <row r="113" spans="1:41" s="78" customFormat="1" ht="114.75">
      <c r="A113" s="352"/>
      <c r="B113" s="334"/>
      <c r="C113" s="373"/>
      <c r="D113" s="332"/>
      <c r="E113" s="334"/>
      <c r="F113" s="35">
        <f>'PROGRAMADO_METAS_PRODUCTO 2018'!F113</f>
        <v>102</v>
      </c>
      <c r="G113" s="22">
        <f>'PROGRAMADO_METAS_PRODUCTO 2018'!G113</f>
        <v>20</v>
      </c>
      <c r="H113" s="35" t="str">
        <f>'PROGRAMADO_METAS_PRODUCTO 2018'!I113</f>
        <v>Desarrollar un proceso de sensibilización en torno a la perspectiva de género y el acceso a oportunidades educativas y laborales en  condiciones de equidad  con instituciones educativas del nivel superior, para el trabajo y los entornos productivos y gremiales</v>
      </c>
      <c r="I113" s="35">
        <f>'PROGRAMADO_METAS_PRODUCTO 2018'!J113</f>
        <v>1</v>
      </c>
      <c r="J113" s="35" t="str">
        <f>'PROGRAMADO_METAS_PRODUCTO 2018'!K113</f>
        <v>Mantenimiento
(Stock)</v>
      </c>
      <c r="K113" s="35" t="str">
        <f>'PROGRAMADO_METAS_PRODUCTO 2018'!L113</f>
        <v>MUJ102</v>
      </c>
      <c r="L113" s="35" t="str">
        <f>'PROGRAMADO_METAS_PRODUCTO 2018'!N113</f>
        <v>Número de procesos de sensibilización desarrollados, en torno a la perspectiva de género y el acceso a oportunidades</v>
      </c>
      <c r="M113" s="35" t="str">
        <f>'PROGRAMADO_METAS_PRODUCTO 2018'!O113</f>
        <v>Gestión para el Desarrollo Integral de Grupos Poblacionales</v>
      </c>
      <c r="N113" s="35" t="str">
        <f>'PROGRAMADO_METAS_PRODUCTO 2018'!Q113</f>
        <v>ND</v>
      </c>
      <c r="O113" s="53">
        <f>'PROGRAMADO_METAS_PRODUCTO 2018'!R113</f>
        <v>1</v>
      </c>
      <c r="P113" s="53">
        <f>'PROGRAMADO_METAS_PRODUCTO 2018'!S113</f>
        <v>1</v>
      </c>
      <c r="Q113" s="53">
        <f>'PROGRAMADO_METAS_PRODUCTO 2018'!T113</f>
        <v>1</v>
      </c>
      <c r="R113" s="53">
        <f>'PROGRAMADO_METAS_PRODUCTO 2018'!U113</f>
        <v>1</v>
      </c>
      <c r="S113" s="35" t="str">
        <f>'PROGRAMADO_METAS_PRODUCTO 2018'!V113</f>
        <v>Secretaría de la Mujer y Equidad de Género</v>
      </c>
      <c r="T113" s="158"/>
      <c r="U113" s="14">
        <v>100</v>
      </c>
      <c r="V113" s="14">
        <v>100</v>
      </c>
      <c r="W113" s="14">
        <v>100</v>
      </c>
      <c r="X113" s="14">
        <v>100</v>
      </c>
      <c r="Y113" s="14">
        <v>100</v>
      </c>
      <c r="Z113" s="14">
        <v>100</v>
      </c>
      <c r="AA113" s="159">
        <v>100</v>
      </c>
      <c r="AB113" s="184"/>
      <c r="AC113" s="160">
        <v>100</v>
      </c>
      <c r="AD113" s="25">
        <v>100</v>
      </c>
      <c r="AE113" s="25">
        <v>100</v>
      </c>
      <c r="AF113" s="25">
        <v>100</v>
      </c>
      <c r="AG113" s="25">
        <v>100</v>
      </c>
      <c r="AH113" s="25">
        <v>100</v>
      </c>
      <c r="AI113" s="25">
        <v>100</v>
      </c>
      <c r="AJ113" s="25">
        <v>100</v>
      </c>
      <c r="AK113" s="25">
        <v>100</v>
      </c>
      <c r="AL113" s="25">
        <v>100</v>
      </c>
      <c r="AM113" s="25">
        <v>100</v>
      </c>
      <c r="AN113" s="25">
        <v>100</v>
      </c>
      <c r="AO113" s="159">
        <v>100</v>
      </c>
    </row>
    <row r="114" spans="1:41" s="78" customFormat="1" ht="89.25">
      <c r="A114" s="352"/>
      <c r="B114" s="334"/>
      <c r="C114" s="373"/>
      <c r="D114" s="332"/>
      <c r="E114" s="334"/>
      <c r="F114" s="35">
        <f>'PROGRAMADO_METAS_PRODUCTO 2018'!F114</f>
        <v>103</v>
      </c>
      <c r="G114" s="22">
        <f>'PROGRAMADO_METAS_PRODUCTO 2018'!G114</f>
        <v>10</v>
      </c>
      <c r="H114" s="35" t="str">
        <f>'PROGRAMADO_METAS_PRODUCTO 2018'!I114</f>
        <v xml:space="preserve">Establecer un acuerdo local de voluntades empresariales y corporativas para la participación en condiciones de igualdad y dignidad de las mujeres en el entorno productivo y económico </v>
      </c>
      <c r="I114" s="35">
        <f>'PROGRAMADO_METAS_PRODUCTO 2018'!J114</f>
        <v>1</v>
      </c>
      <c r="J114" s="35" t="str">
        <f>'PROGRAMADO_METAS_PRODUCTO 2018'!K114</f>
        <v>Mantenimiento
(Stock)</v>
      </c>
      <c r="K114" s="35" t="str">
        <f>'PROGRAMADO_METAS_PRODUCTO 2018'!L114</f>
        <v>MUJ103</v>
      </c>
      <c r="L114" s="35" t="str">
        <f>'PROGRAMADO_METAS_PRODUCTO 2018'!N114</f>
        <v>Acuerdo de voluntades empresariales y corporativas establecido, para la participación en condiciones de igualdad y dignidad de las mujeres en el entorno productivo y económico</v>
      </c>
      <c r="M114" s="35" t="str">
        <f>'PROGRAMADO_METAS_PRODUCTO 2018'!O114</f>
        <v>Gestión para el Desarrollo Integral de Grupos Poblacionales</v>
      </c>
      <c r="N114" s="35" t="str">
        <f>'PROGRAMADO_METAS_PRODUCTO 2018'!Q114</f>
        <v>ND</v>
      </c>
      <c r="O114" s="53">
        <f>'PROGRAMADO_METAS_PRODUCTO 2018'!R114</f>
        <v>0</v>
      </c>
      <c r="P114" s="53">
        <f>'PROGRAMADO_METAS_PRODUCTO 2018'!S114</f>
        <v>1</v>
      </c>
      <c r="Q114" s="53">
        <f>'PROGRAMADO_METAS_PRODUCTO 2018'!T114</f>
        <v>1</v>
      </c>
      <c r="R114" s="53">
        <f>'PROGRAMADO_METAS_PRODUCTO 2018'!U114</f>
        <v>1</v>
      </c>
      <c r="S114" s="35" t="str">
        <f>'PROGRAMADO_METAS_PRODUCTO 2018'!V114</f>
        <v>Secretaría de la Mujer y Equidad de Género</v>
      </c>
      <c r="T114" s="158"/>
      <c r="U114" s="14" t="s">
        <v>850</v>
      </c>
      <c r="V114" s="14" t="s">
        <v>850</v>
      </c>
      <c r="W114" s="14" t="s">
        <v>850</v>
      </c>
      <c r="X114" s="14" t="s">
        <v>850</v>
      </c>
      <c r="Y114" s="14" t="s">
        <v>850</v>
      </c>
      <c r="Z114" s="14" t="s">
        <v>850</v>
      </c>
      <c r="AA114" s="159" t="s">
        <v>850</v>
      </c>
      <c r="AB114" s="184"/>
      <c r="AC114" s="160">
        <v>0</v>
      </c>
      <c r="AD114" s="25">
        <v>0</v>
      </c>
      <c r="AE114" s="25">
        <v>0</v>
      </c>
      <c r="AF114" s="25">
        <v>0</v>
      </c>
      <c r="AG114" s="25">
        <v>0</v>
      </c>
      <c r="AH114" s="25">
        <v>0</v>
      </c>
      <c r="AI114" s="25">
        <v>0</v>
      </c>
      <c r="AJ114" s="25">
        <v>100</v>
      </c>
      <c r="AK114" s="25">
        <v>100</v>
      </c>
      <c r="AL114" s="25">
        <v>100</v>
      </c>
      <c r="AM114" s="25">
        <v>100</v>
      </c>
      <c r="AN114" s="25">
        <v>100</v>
      </c>
      <c r="AO114" s="159">
        <v>100</v>
      </c>
    </row>
    <row r="115" spans="1:41" s="78" customFormat="1" ht="114.75">
      <c r="A115" s="352"/>
      <c r="B115" s="334"/>
      <c r="C115" s="373"/>
      <c r="D115" s="332"/>
      <c r="E115" s="334"/>
      <c r="F115" s="35">
        <f>'PROGRAMADO_METAS_PRODUCTO 2018'!F115</f>
        <v>104</v>
      </c>
      <c r="G115" s="22">
        <f>'PROGRAMADO_METAS_PRODUCTO 2018'!G115</f>
        <v>10</v>
      </c>
      <c r="H115" s="35" t="str">
        <f>'PROGRAMADO_METAS_PRODUCTO 2018'!I115</f>
        <v>Desarrollar 1 estrategia formativa y de participación con perspectiva de género y generación, que fortalezca la vinculación de mujeres en espacios de decisión política, comunitaria e institucional a través del establecimiento de alianzas sectoriales</v>
      </c>
      <c r="I115" s="35">
        <f>'PROGRAMADO_METAS_PRODUCTO 2018'!J115</f>
        <v>1</v>
      </c>
      <c r="J115" s="35" t="str">
        <f>'PROGRAMADO_METAS_PRODUCTO 2018'!K115</f>
        <v>Mantenimiento
(Stock)</v>
      </c>
      <c r="K115" s="35" t="str">
        <f>'PROGRAMADO_METAS_PRODUCTO 2018'!L115</f>
        <v>MUJ104</v>
      </c>
      <c r="L115" s="35" t="str">
        <f>'PROGRAMADO_METAS_PRODUCTO 2018'!N115</f>
        <v>Número de estrategias formativas y de participación ejecutadas, con perspectiva de género y generación</v>
      </c>
      <c r="M115" s="35" t="str">
        <f>'PROGRAMADO_METAS_PRODUCTO 2018'!O115</f>
        <v>Gestión para el Desarrollo Integral de Grupos Poblacionales</v>
      </c>
      <c r="N115" s="35" t="str">
        <f>'PROGRAMADO_METAS_PRODUCTO 2018'!Q115</f>
        <v>ND</v>
      </c>
      <c r="O115" s="53">
        <f>'PROGRAMADO_METAS_PRODUCTO 2018'!R115</f>
        <v>0</v>
      </c>
      <c r="P115" s="53">
        <f>'PROGRAMADO_METAS_PRODUCTO 2018'!S115</f>
        <v>1</v>
      </c>
      <c r="Q115" s="53">
        <f>'PROGRAMADO_METAS_PRODUCTO 2018'!T115</f>
        <v>1</v>
      </c>
      <c r="R115" s="53">
        <f>'PROGRAMADO_METAS_PRODUCTO 2018'!U115</f>
        <v>1</v>
      </c>
      <c r="S115" s="35" t="str">
        <f>'PROGRAMADO_METAS_PRODUCTO 2018'!V115</f>
        <v>Secretaría de la Mujer y Equidad de Género</v>
      </c>
      <c r="T115" s="158"/>
      <c r="U115" s="14" t="s">
        <v>850</v>
      </c>
      <c r="V115" s="14" t="s">
        <v>850</v>
      </c>
      <c r="W115" s="14" t="s">
        <v>850</v>
      </c>
      <c r="X115" s="14" t="s">
        <v>850</v>
      </c>
      <c r="Y115" s="14" t="s">
        <v>850</v>
      </c>
      <c r="Z115" s="14" t="s">
        <v>850</v>
      </c>
      <c r="AA115" s="159" t="s">
        <v>850</v>
      </c>
      <c r="AB115" s="184"/>
      <c r="AC115" s="160">
        <v>0</v>
      </c>
      <c r="AD115" s="25">
        <v>0</v>
      </c>
      <c r="AE115" s="25">
        <v>0</v>
      </c>
      <c r="AF115" s="25">
        <v>0</v>
      </c>
      <c r="AG115" s="25">
        <v>0</v>
      </c>
      <c r="AH115" s="25">
        <v>0</v>
      </c>
      <c r="AI115" s="25">
        <v>0</v>
      </c>
      <c r="AJ115" s="25">
        <v>0</v>
      </c>
      <c r="AK115" s="25">
        <v>100</v>
      </c>
      <c r="AL115" s="25">
        <v>100</v>
      </c>
      <c r="AM115" s="25">
        <v>100</v>
      </c>
      <c r="AN115" s="25">
        <v>100</v>
      </c>
      <c r="AO115" s="159">
        <v>100</v>
      </c>
    </row>
    <row r="116" spans="1:41" s="78" customFormat="1" ht="63.75">
      <c r="A116" s="352"/>
      <c r="B116" s="356"/>
      <c r="C116" s="373"/>
      <c r="D116" s="361"/>
      <c r="E116" s="356"/>
      <c r="F116" s="35">
        <f>'PROGRAMADO_METAS_PRODUCTO 2018'!F116</f>
        <v>105</v>
      </c>
      <c r="G116" s="22">
        <f>'PROGRAMADO_METAS_PRODUCTO 2018'!G116</f>
        <v>10</v>
      </c>
      <c r="H116" s="35" t="str">
        <f>'PROGRAMADO_METAS_PRODUCTO 2018'!I116</f>
        <v>Generar acciones afirmativas para el cumplimiento normativo de cuota de género en el sector  público</v>
      </c>
      <c r="I116" s="35">
        <f>'PROGRAMADO_METAS_PRODUCTO 2018'!J116</f>
        <v>1</v>
      </c>
      <c r="J116" s="35" t="str">
        <f>'PROGRAMADO_METAS_PRODUCTO 2018'!K116</f>
        <v>Mantenimiento
(Stock)</v>
      </c>
      <c r="K116" s="35" t="str">
        <f>'PROGRAMADO_METAS_PRODUCTO 2018'!L116</f>
        <v>MUJ105</v>
      </c>
      <c r="L116" s="35" t="str">
        <f>'PROGRAMADO_METAS_PRODUCTO 2018'!N116</f>
        <v>Número de acciones afirmativas generadas, para el cumplimiento normativo de cuota de género en el sector público</v>
      </c>
      <c r="M116" s="35" t="str">
        <f>'PROGRAMADO_METAS_PRODUCTO 2018'!O116</f>
        <v>Gestión para el Desarrollo Integral de Grupos Poblacionales</v>
      </c>
      <c r="N116" s="35" t="str">
        <f>'PROGRAMADO_METAS_PRODUCTO 2018'!Q116</f>
        <v>ND</v>
      </c>
      <c r="O116" s="53">
        <f>'PROGRAMADO_METAS_PRODUCTO 2018'!R116</f>
        <v>0</v>
      </c>
      <c r="P116" s="53">
        <f>'PROGRAMADO_METAS_PRODUCTO 2018'!S116</f>
        <v>1</v>
      </c>
      <c r="Q116" s="53">
        <f>'PROGRAMADO_METAS_PRODUCTO 2018'!T116</f>
        <v>1</v>
      </c>
      <c r="R116" s="53">
        <f>'PROGRAMADO_METAS_PRODUCTO 2018'!U116</f>
        <v>1</v>
      </c>
      <c r="S116" s="35" t="str">
        <f>'PROGRAMADO_METAS_PRODUCTO 2018'!V116</f>
        <v>Secretaría de la Mujer y Equidad de Género</v>
      </c>
      <c r="T116" s="158"/>
      <c r="U116" s="14" t="s">
        <v>850</v>
      </c>
      <c r="V116" s="14" t="s">
        <v>850</v>
      </c>
      <c r="W116" s="14" t="s">
        <v>850</v>
      </c>
      <c r="X116" s="14" t="s">
        <v>850</v>
      </c>
      <c r="Y116" s="14" t="s">
        <v>850</v>
      </c>
      <c r="Z116" s="14" t="s">
        <v>850</v>
      </c>
      <c r="AA116" s="159" t="s">
        <v>850</v>
      </c>
      <c r="AB116" s="184"/>
      <c r="AC116" s="160">
        <v>0</v>
      </c>
      <c r="AD116" s="25">
        <v>0</v>
      </c>
      <c r="AE116" s="25">
        <v>0</v>
      </c>
      <c r="AF116" s="25">
        <v>0</v>
      </c>
      <c r="AG116" s="25">
        <v>0</v>
      </c>
      <c r="AH116" s="25">
        <v>0</v>
      </c>
      <c r="AI116" s="25">
        <v>0</v>
      </c>
      <c r="AJ116" s="25">
        <v>0</v>
      </c>
      <c r="AK116" s="25">
        <v>0</v>
      </c>
      <c r="AL116" s="25">
        <v>0</v>
      </c>
      <c r="AM116" s="25">
        <v>0</v>
      </c>
      <c r="AN116" s="25">
        <v>0</v>
      </c>
      <c r="AO116" s="159">
        <v>0</v>
      </c>
    </row>
    <row r="117" spans="1:41" s="78" customFormat="1" ht="51">
      <c r="A117" s="368" t="str">
        <f>'[1]2_ESTRUCTURA_PDM'!H20</f>
        <v>1.3.03</v>
      </c>
      <c r="B117" s="333">
        <f>'[1]2_ESTRUCTURA_PDM'!I20</f>
        <v>10</v>
      </c>
      <c r="C117" s="373" t="str">
        <f>'[1]2_ESTRUCTURA_PDM'!J20</f>
        <v>Juventudes reconocidas en el marco de la construcción de ciudadanía</v>
      </c>
      <c r="D117" s="371" t="e">
        <f>#REF!</f>
        <v>#REF!</v>
      </c>
      <c r="E117" s="333" t="e">
        <f>#REF!</f>
        <v>#REF!</v>
      </c>
      <c r="F117" s="35">
        <f>'PROGRAMADO_METAS_PRODUCTO 2018'!F117</f>
        <v>106</v>
      </c>
      <c r="G117" s="22">
        <f>'PROGRAMADO_METAS_PRODUCTO 2018'!G117</f>
        <v>25</v>
      </c>
      <c r="H117" s="35" t="str">
        <f>'PROGRAMADO_METAS_PRODUCTO 2018'!I117</f>
        <v>Promover una red interinstitucional que movilice el tema de juventud como asunto de ciudad y de agenda pública</v>
      </c>
      <c r="I117" s="35">
        <f>'PROGRAMADO_METAS_PRODUCTO 2018'!J117</f>
        <v>1</v>
      </c>
      <c r="J117" s="35" t="str">
        <f>'PROGRAMADO_METAS_PRODUCTO 2018'!K117</f>
        <v>Mantenimiento
(Stock)</v>
      </c>
      <c r="K117" s="35" t="str">
        <f>'PROGRAMADO_METAS_PRODUCTO 2018'!L117</f>
        <v>DES106</v>
      </c>
      <c r="L117" s="35" t="str">
        <f>'PROGRAMADO_METAS_PRODUCTO 2018'!N117</f>
        <v>Número de redes interinstitucionales en temas de juventud conformadas</v>
      </c>
      <c r="M117" s="35" t="str">
        <f>'PROGRAMADO_METAS_PRODUCTO 2018'!O117</f>
        <v>Gestión para el Desarrollo Integral de Grupos Poblacionales</v>
      </c>
      <c r="N117" s="35">
        <f>'PROGRAMADO_METAS_PRODUCTO 2018'!Q117</f>
        <v>1</v>
      </c>
      <c r="O117" s="53">
        <f>'PROGRAMADO_METAS_PRODUCTO 2018'!R117</f>
        <v>1</v>
      </c>
      <c r="P117" s="53">
        <f>'PROGRAMADO_METAS_PRODUCTO 2018'!S117</f>
        <v>1</v>
      </c>
      <c r="Q117" s="53">
        <f>'PROGRAMADO_METAS_PRODUCTO 2018'!T117</f>
        <v>1</v>
      </c>
      <c r="R117" s="53">
        <f>'PROGRAMADO_METAS_PRODUCTO 2018'!U117</f>
        <v>1</v>
      </c>
      <c r="S117" s="35" t="str">
        <f>'PROGRAMADO_METAS_PRODUCTO 2018'!V117</f>
        <v>Secretaría de Desarrollo Social</v>
      </c>
      <c r="T117" s="158"/>
      <c r="U117" s="14">
        <v>100</v>
      </c>
      <c r="V117" s="14">
        <v>100</v>
      </c>
      <c r="W117" s="14">
        <v>100</v>
      </c>
      <c r="X117" s="14">
        <v>100</v>
      </c>
      <c r="Y117" s="14">
        <v>100</v>
      </c>
      <c r="Z117" s="14">
        <v>100</v>
      </c>
      <c r="AA117" s="159">
        <v>100</v>
      </c>
      <c r="AB117" s="184"/>
      <c r="AC117" s="160">
        <v>0</v>
      </c>
      <c r="AD117" s="25">
        <v>0</v>
      </c>
      <c r="AE117" s="25">
        <v>0</v>
      </c>
      <c r="AF117" s="25">
        <v>100</v>
      </c>
      <c r="AG117" s="25">
        <v>100</v>
      </c>
      <c r="AH117" s="25">
        <v>100</v>
      </c>
      <c r="AI117" s="25">
        <v>100</v>
      </c>
      <c r="AJ117" s="25">
        <v>100</v>
      </c>
      <c r="AK117" s="25">
        <v>100</v>
      </c>
      <c r="AL117" s="25">
        <v>100</v>
      </c>
      <c r="AM117" s="25">
        <v>100</v>
      </c>
      <c r="AN117" s="25">
        <v>100</v>
      </c>
      <c r="AO117" s="159">
        <v>100</v>
      </c>
    </row>
    <row r="118" spans="1:41" s="78" customFormat="1" ht="63.75">
      <c r="A118" s="352"/>
      <c r="B118" s="334"/>
      <c r="C118" s="373"/>
      <c r="D118" s="332"/>
      <c r="E118" s="334"/>
      <c r="F118" s="35">
        <f>'PROGRAMADO_METAS_PRODUCTO 2018'!F118</f>
        <v>107</v>
      </c>
      <c r="G118" s="22">
        <f>'PROGRAMADO_METAS_PRODUCTO 2018'!G118</f>
        <v>25</v>
      </c>
      <c r="H118" s="35" t="str">
        <f>'PROGRAMADO_METAS_PRODUCTO 2018'!I118</f>
        <v>Diseñar y ejecutar 4 estrategias de inclusión juvenil que promuevan el reconoc-miento, el respeto, la defensa y la protección a la diversidad</v>
      </c>
      <c r="I118" s="35">
        <f>'PROGRAMADO_METAS_PRODUCTO 2018'!J118</f>
        <v>4</v>
      </c>
      <c r="J118" s="35" t="str">
        <f>'PROGRAMADO_METAS_PRODUCTO 2018'!K118</f>
        <v>Incremento
(Flujo)</v>
      </c>
      <c r="K118" s="35" t="str">
        <f>'PROGRAMADO_METAS_PRODUCTO 2018'!L118</f>
        <v>DES107</v>
      </c>
      <c r="L118" s="35" t="str">
        <f>'PROGRAMADO_METAS_PRODUCTO 2018'!N118</f>
        <v>Número de estrategias de inclusión juvenil diseñadas y ejecutadas</v>
      </c>
      <c r="M118" s="35" t="str">
        <f>'PROGRAMADO_METAS_PRODUCTO 2018'!O118</f>
        <v>Gestión para el Desarrollo Integral de Grupos Poblacionales</v>
      </c>
      <c r="N118" s="35" t="str">
        <f>'PROGRAMADO_METAS_PRODUCTO 2018'!Q118</f>
        <v>ND</v>
      </c>
      <c r="O118" s="53">
        <f>'PROGRAMADO_METAS_PRODUCTO 2018'!R118</f>
        <v>1</v>
      </c>
      <c r="P118" s="53">
        <f>'PROGRAMADO_METAS_PRODUCTO 2018'!S118</f>
        <v>1</v>
      </c>
      <c r="Q118" s="53">
        <f>'PROGRAMADO_METAS_PRODUCTO 2018'!T118</f>
        <v>1</v>
      </c>
      <c r="R118" s="53">
        <f>'PROGRAMADO_METAS_PRODUCTO 2018'!U118</f>
        <v>1</v>
      </c>
      <c r="S118" s="35" t="str">
        <f>'PROGRAMADO_METAS_PRODUCTO 2018'!V118</f>
        <v>Secretaría de Desarrollo Social</v>
      </c>
      <c r="T118" s="158"/>
      <c r="U118" s="14">
        <v>0</v>
      </c>
      <c r="V118" s="14">
        <v>0</v>
      </c>
      <c r="W118" s="14">
        <v>0</v>
      </c>
      <c r="X118" s="14">
        <v>100</v>
      </c>
      <c r="Y118" s="14">
        <v>100</v>
      </c>
      <c r="Z118" s="14">
        <v>100</v>
      </c>
      <c r="AA118" s="159">
        <v>100</v>
      </c>
      <c r="AB118" s="184"/>
      <c r="AC118" s="160">
        <v>0</v>
      </c>
      <c r="AD118" s="25">
        <v>0</v>
      </c>
      <c r="AE118" s="25">
        <v>0</v>
      </c>
      <c r="AF118" s="25">
        <v>0</v>
      </c>
      <c r="AG118" s="25">
        <v>100</v>
      </c>
      <c r="AH118" s="25">
        <v>100</v>
      </c>
      <c r="AI118" s="25">
        <v>100</v>
      </c>
      <c r="AJ118" s="25">
        <v>100</v>
      </c>
      <c r="AK118" s="25">
        <v>100</v>
      </c>
      <c r="AL118" s="25">
        <v>100</v>
      </c>
      <c r="AM118" s="25">
        <v>100</v>
      </c>
      <c r="AN118" s="25">
        <v>100</v>
      </c>
      <c r="AO118" s="159">
        <v>100</v>
      </c>
    </row>
    <row r="119" spans="1:41" s="78" customFormat="1" ht="51">
      <c r="A119" s="352"/>
      <c r="B119" s="334"/>
      <c r="C119" s="373"/>
      <c r="D119" s="332"/>
      <c r="E119" s="334"/>
      <c r="F119" s="35">
        <f>'PROGRAMADO_METAS_PRODUCTO 2018'!F119</f>
        <v>108</v>
      </c>
      <c r="G119" s="22">
        <f>'PROGRAMADO_METAS_PRODUCTO 2018'!G119</f>
        <v>25</v>
      </c>
      <c r="H119" s="35" t="str">
        <f>'PROGRAMADO_METAS_PRODUCTO 2018'!I119</f>
        <v>Desarrollar 4 estrategias de organización y participación que promuevan la formación y el ejercicio de la ciudadanía juvenil</v>
      </c>
      <c r="I119" s="35">
        <f>'PROGRAMADO_METAS_PRODUCTO 2018'!J119</f>
        <v>4</v>
      </c>
      <c r="J119" s="35" t="str">
        <f>'PROGRAMADO_METAS_PRODUCTO 2018'!K119</f>
        <v>Incremento
(Flujo)</v>
      </c>
      <c r="K119" s="35" t="str">
        <f>'PROGRAMADO_METAS_PRODUCTO 2018'!L119</f>
        <v>DES108</v>
      </c>
      <c r="L119" s="35" t="str">
        <f>'PROGRAMADO_METAS_PRODUCTO 2018'!N119</f>
        <v>Número de estrategias de organización y participación juvenil desarrolladas</v>
      </c>
      <c r="M119" s="35" t="str">
        <f>'PROGRAMADO_METAS_PRODUCTO 2018'!O119</f>
        <v>Gestión para el Desarrollo Integral de Grupos Poblacionales</v>
      </c>
      <c r="N119" s="35">
        <f>'PROGRAMADO_METAS_PRODUCTO 2018'!Q119</f>
        <v>1</v>
      </c>
      <c r="O119" s="53">
        <f>'PROGRAMADO_METAS_PRODUCTO 2018'!R119</f>
        <v>1</v>
      </c>
      <c r="P119" s="53">
        <f>'PROGRAMADO_METAS_PRODUCTO 2018'!S119</f>
        <v>1</v>
      </c>
      <c r="Q119" s="53">
        <f>'PROGRAMADO_METAS_PRODUCTO 2018'!T119</f>
        <v>1</v>
      </c>
      <c r="R119" s="53">
        <f>'PROGRAMADO_METAS_PRODUCTO 2018'!U119</f>
        <v>1</v>
      </c>
      <c r="S119" s="35" t="str">
        <f>'PROGRAMADO_METAS_PRODUCTO 2018'!V119</f>
        <v>Secretaría de Desarrollo Social</v>
      </c>
      <c r="T119" s="158"/>
      <c r="U119" s="14">
        <v>100</v>
      </c>
      <c r="V119" s="14">
        <v>100</v>
      </c>
      <c r="W119" s="14">
        <v>100</v>
      </c>
      <c r="X119" s="14">
        <v>100</v>
      </c>
      <c r="Y119" s="14">
        <v>100</v>
      </c>
      <c r="Z119" s="14">
        <v>100</v>
      </c>
      <c r="AA119" s="159">
        <v>100</v>
      </c>
      <c r="AB119" s="184"/>
      <c r="AC119" s="160">
        <v>0</v>
      </c>
      <c r="AD119" s="25">
        <v>100</v>
      </c>
      <c r="AE119" s="25">
        <v>100</v>
      </c>
      <c r="AF119" s="25">
        <v>100</v>
      </c>
      <c r="AG119" s="25">
        <v>100</v>
      </c>
      <c r="AH119" s="25">
        <v>100</v>
      </c>
      <c r="AI119" s="25">
        <v>100</v>
      </c>
      <c r="AJ119" s="25">
        <v>100</v>
      </c>
      <c r="AK119" s="25">
        <v>100</v>
      </c>
      <c r="AL119" s="25">
        <v>100</v>
      </c>
      <c r="AM119" s="25">
        <v>100</v>
      </c>
      <c r="AN119" s="25">
        <v>100</v>
      </c>
      <c r="AO119" s="159">
        <v>100</v>
      </c>
    </row>
    <row r="120" spans="1:41" s="78" customFormat="1" ht="63.75">
      <c r="A120" s="352"/>
      <c r="B120" s="356"/>
      <c r="C120" s="373"/>
      <c r="D120" s="361"/>
      <c r="E120" s="356"/>
      <c r="F120" s="35">
        <f>'PROGRAMADO_METAS_PRODUCTO 2018'!F120</f>
        <v>109</v>
      </c>
      <c r="G120" s="22">
        <f>'PROGRAMADO_METAS_PRODUCTO 2018'!G120</f>
        <v>25</v>
      </c>
      <c r="H120" s="35" t="str">
        <f>'PROGRAMADO_METAS_PRODUCTO 2018'!I120</f>
        <v>Diseñar y ejecutar 4 procesos dirigidos a la generación de capacidades y la construcción de oportunidades sociales para la juventud</v>
      </c>
      <c r="I120" s="35">
        <f>'PROGRAMADO_METAS_PRODUCTO 2018'!J120</f>
        <v>4</v>
      </c>
      <c r="J120" s="35" t="str">
        <f>'PROGRAMADO_METAS_PRODUCTO 2018'!K120</f>
        <v>Incremento
(Flujo)</v>
      </c>
      <c r="K120" s="35" t="str">
        <f>'PROGRAMADO_METAS_PRODUCTO 2018'!L120</f>
        <v>DES109</v>
      </c>
      <c r="L120" s="35" t="str">
        <f>'PROGRAMADO_METAS_PRODUCTO 2018'!N120</f>
        <v>Número de procesos dirigidos a la generación de capacidades, diseñados y ejecutados</v>
      </c>
      <c r="M120" s="35" t="str">
        <f>'PROGRAMADO_METAS_PRODUCTO 2018'!O120</f>
        <v>Gestión para el Desarrollo Integral de Grupos Poblacionales</v>
      </c>
      <c r="N120" s="35">
        <f>'PROGRAMADO_METAS_PRODUCTO 2018'!Q120</f>
        <v>0</v>
      </c>
      <c r="O120" s="53">
        <f>'PROGRAMADO_METAS_PRODUCTO 2018'!R120</f>
        <v>1</v>
      </c>
      <c r="P120" s="53">
        <f>'PROGRAMADO_METAS_PRODUCTO 2018'!S120</f>
        <v>1</v>
      </c>
      <c r="Q120" s="53">
        <f>'PROGRAMADO_METAS_PRODUCTO 2018'!T120</f>
        <v>1</v>
      </c>
      <c r="R120" s="53">
        <f>'PROGRAMADO_METAS_PRODUCTO 2018'!U120</f>
        <v>1</v>
      </c>
      <c r="S120" s="35" t="str">
        <f>'PROGRAMADO_METAS_PRODUCTO 2018'!V120</f>
        <v>Secretaría de Desarrollo Social</v>
      </c>
      <c r="T120" s="158"/>
      <c r="U120" s="14">
        <v>0</v>
      </c>
      <c r="V120" s="14">
        <v>0</v>
      </c>
      <c r="W120" s="14">
        <v>0</v>
      </c>
      <c r="X120" s="14">
        <v>100</v>
      </c>
      <c r="Y120" s="14">
        <v>100</v>
      </c>
      <c r="Z120" s="14">
        <v>100</v>
      </c>
      <c r="AA120" s="159">
        <v>100</v>
      </c>
      <c r="AB120" s="184"/>
      <c r="AC120" s="160">
        <v>0</v>
      </c>
      <c r="AD120" s="25">
        <v>100</v>
      </c>
      <c r="AE120" s="25">
        <v>100</v>
      </c>
      <c r="AF120" s="25">
        <v>100</v>
      </c>
      <c r="AG120" s="25">
        <v>100</v>
      </c>
      <c r="AH120" s="25">
        <v>100</v>
      </c>
      <c r="AI120" s="25">
        <v>100</v>
      </c>
      <c r="AJ120" s="25">
        <v>100</v>
      </c>
      <c r="AK120" s="25">
        <v>100</v>
      </c>
      <c r="AL120" s="25">
        <v>100</v>
      </c>
      <c r="AM120" s="25">
        <v>100</v>
      </c>
      <c r="AN120" s="25">
        <v>100</v>
      </c>
      <c r="AO120" s="159">
        <v>100</v>
      </c>
    </row>
    <row r="121" spans="1:41" s="78" customFormat="1" ht="102">
      <c r="A121" s="368" t="str">
        <f>'[1]2_ESTRUCTURA_PDM'!H21</f>
        <v>1.3.04</v>
      </c>
      <c r="B121" s="333">
        <f>'[1]2_ESTRUCTURA_PDM'!I21</f>
        <v>10</v>
      </c>
      <c r="C121" s="373" t="str">
        <f>'[1]2_ESTRUCTURA_PDM'!J21</f>
        <v>Envejecimiento y vejez: un enfoque que define y construye sociedad</v>
      </c>
      <c r="D121" s="371" t="e">
        <f>#REF!</f>
        <v>#REF!</v>
      </c>
      <c r="E121" s="333" t="e">
        <f>#REF!</f>
        <v>#REF!</v>
      </c>
      <c r="F121" s="35">
        <f>'PROGRAMADO_METAS_PRODUCTO 2018'!F121</f>
        <v>110</v>
      </c>
      <c r="G121" s="22">
        <f>'PROGRAMADO_METAS_PRODUCTO 2018'!G121</f>
        <v>60</v>
      </c>
      <c r="H121" s="35" t="str">
        <f>'PROGRAMADO_METAS_PRODUCTO 2018'!I121</f>
        <v>Ejecutar 5 estrategias para el goce efectivo de derechos de las personas mayores (en torno a la salud integral desde la política de atención primaria en salud, condiciones económicas dignas y atención y acompaña-miento institucional)</v>
      </c>
      <c r="I121" s="35">
        <f>'PROGRAMADO_METAS_PRODUCTO 2018'!J121</f>
        <v>5</v>
      </c>
      <c r="J121" s="35" t="str">
        <f>'PROGRAMADO_METAS_PRODUCTO 2018'!K121</f>
        <v>Mantenimiento
(Stock)</v>
      </c>
      <c r="K121" s="35" t="str">
        <f>'PROGRAMADO_METAS_PRODUCTO 2018'!L121</f>
        <v>DES110</v>
      </c>
      <c r="L121" s="35" t="str">
        <f>'PROGRAMADO_METAS_PRODUCTO 2018'!N121</f>
        <v>Estrategias ejecutadas para el goce efectivo de derechos de las personas mayores</v>
      </c>
      <c r="M121" s="35" t="str">
        <f>'PROGRAMADO_METAS_PRODUCTO 2018'!O121</f>
        <v>Gestión para el Desarrollo Integral de Grupos Poblacionales</v>
      </c>
      <c r="N121" s="35">
        <f>'PROGRAMADO_METAS_PRODUCTO 2018'!Q121</f>
        <v>5</v>
      </c>
      <c r="O121" s="53">
        <f>'PROGRAMADO_METAS_PRODUCTO 2018'!R121</f>
        <v>5</v>
      </c>
      <c r="P121" s="53">
        <f>'PROGRAMADO_METAS_PRODUCTO 2018'!S121</f>
        <v>5</v>
      </c>
      <c r="Q121" s="53">
        <f>'PROGRAMADO_METAS_PRODUCTO 2018'!T121</f>
        <v>5</v>
      </c>
      <c r="R121" s="53">
        <f>'PROGRAMADO_METAS_PRODUCTO 2018'!U121</f>
        <v>5</v>
      </c>
      <c r="S121" s="35" t="str">
        <f>'PROGRAMADO_METAS_PRODUCTO 2018'!V121</f>
        <v>Secretaría de Desarrollo Social</v>
      </c>
      <c r="T121" s="158"/>
      <c r="U121" s="14">
        <v>100</v>
      </c>
      <c r="V121" s="14">
        <v>100</v>
      </c>
      <c r="W121" s="14">
        <v>100</v>
      </c>
      <c r="X121" s="14">
        <v>100</v>
      </c>
      <c r="Y121" s="14">
        <v>100</v>
      </c>
      <c r="Z121" s="14">
        <v>100</v>
      </c>
      <c r="AA121" s="159">
        <v>100</v>
      </c>
      <c r="AB121" s="184"/>
      <c r="AC121" s="160">
        <v>0</v>
      </c>
      <c r="AD121" s="25">
        <v>60</v>
      </c>
      <c r="AE121" s="25">
        <v>60</v>
      </c>
      <c r="AF121" s="25">
        <v>80</v>
      </c>
      <c r="AG121" s="25">
        <v>80</v>
      </c>
      <c r="AH121" s="25">
        <v>80</v>
      </c>
      <c r="AI121" s="25">
        <v>80</v>
      </c>
      <c r="AJ121" s="25">
        <v>80</v>
      </c>
      <c r="AK121" s="25">
        <v>100</v>
      </c>
      <c r="AL121" s="25">
        <v>100</v>
      </c>
      <c r="AM121" s="25">
        <v>100</v>
      </c>
      <c r="AN121" s="25">
        <v>100</v>
      </c>
      <c r="AO121" s="159">
        <v>100</v>
      </c>
    </row>
    <row r="122" spans="1:41" s="78" customFormat="1" ht="102">
      <c r="A122" s="352"/>
      <c r="B122" s="334"/>
      <c r="C122" s="373"/>
      <c r="D122" s="332"/>
      <c r="E122" s="334"/>
      <c r="F122" s="35">
        <f>'PROGRAMADO_METAS_PRODUCTO 2018'!F122</f>
        <v>111</v>
      </c>
      <c r="G122" s="22">
        <f>'PROGRAMADO_METAS_PRODUCTO 2018'!G122</f>
        <v>15</v>
      </c>
      <c r="H122" s="35" t="str">
        <f>'PROGRAMADO_METAS_PRODUCTO 2018'!I122</f>
        <v>Diseñar e implementar un plan de cultura para el envejecimiento y la vejez con perspectiva generacional que prepare a la población sobre: aprender a envejecer, aprender mientras se envejece y aprender de los que envejecen.</v>
      </c>
      <c r="I122" s="35">
        <f>'PROGRAMADO_METAS_PRODUCTO 2018'!J122</f>
        <v>1</v>
      </c>
      <c r="J122" s="35" t="str">
        <f>'PROGRAMADO_METAS_PRODUCTO 2018'!K122</f>
        <v>Mantenimiento
(Stock)</v>
      </c>
      <c r="K122" s="35" t="str">
        <f>'PROGRAMADO_METAS_PRODUCTO 2018'!L122</f>
        <v>DES111</v>
      </c>
      <c r="L122" s="35" t="str">
        <f>'PROGRAMADO_METAS_PRODUCTO 2018'!N122</f>
        <v>Plan de cultura para envejecimiento y la vejez diseñado e implementado</v>
      </c>
      <c r="M122" s="35" t="str">
        <f>'PROGRAMADO_METAS_PRODUCTO 2018'!O122</f>
        <v>Gestión para el Desarrollo Integral de Grupos Poblacionales</v>
      </c>
      <c r="N122" s="35">
        <f>'PROGRAMADO_METAS_PRODUCTO 2018'!Q122</f>
        <v>0</v>
      </c>
      <c r="O122" s="53">
        <f>'PROGRAMADO_METAS_PRODUCTO 2018'!R122</f>
        <v>1</v>
      </c>
      <c r="P122" s="53">
        <f>'PROGRAMADO_METAS_PRODUCTO 2018'!S122</f>
        <v>1</v>
      </c>
      <c r="Q122" s="53">
        <f>'PROGRAMADO_METAS_PRODUCTO 2018'!T122</f>
        <v>1</v>
      </c>
      <c r="R122" s="53">
        <f>'PROGRAMADO_METAS_PRODUCTO 2018'!U122</f>
        <v>1</v>
      </c>
      <c r="S122" s="35" t="str">
        <f>'PROGRAMADO_METAS_PRODUCTO 2018'!V122</f>
        <v>Secretaría de Desarrollo Social</v>
      </c>
      <c r="T122" s="158"/>
      <c r="U122" s="14">
        <v>100</v>
      </c>
      <c r="V122" s="14">
        <v>100</v>
      </c>
      <c r="W122" s="14">
        <v>100</v>
      </c>
      <c r="X122" s="14">
        <v>100</v>
      </c>
      <c r="Y122" s="14">
        <v>100</v>
      </c>
      <c r="Z122" s="14">
        <v>100</v>
      </c>
      <c r="AA122" s="159">
        <v>100</v>
      </c>
      <c r="AB122" s="184"/>
      <c r="AC122" s="160">
        <v>0</v>
      </c>
      <c r="AD122" s="25">
        <v>0</v>
      </c>
      <c r="AE122" s="25">
        <v>0</v>
      </c>
      <c r="AF122" s="25">
        <v>0</v>
      </c>
      <c r="AG122" s="25">
        <v>100</v>
      </c>
      <c r="AH122" s="25">
        <v>100</v>
      </c>
      <c r="AI122" s="25">
        <v>100</v>
      </c>
      <c r="AJ122" s="25">
        <v>100</v>
      </c>
      <c r="AK122" s="25">
        <v>100</v>
      </c>
      <c r="AL122" s="25">
        <v>100</v>
      </c>
      <c r="AM122" s="25">
        <v>100</v>
      </c>
      <c r="AN122" s="25">
        <v>100</v>
      </c>
      <c r="AO122" s="159">
        <v>100</v>
      </c>
    </row>
    <row r="123" spans="1:41" s="78" customFormat="1" ht="63.75" customHeight="1">
      <c r="A123" s="352"/>
      <c r="B123" s="334"/>
      <c r="C123" s="373"/>
      <c r="D123" s="332"/>
      <c r="E123" s="334"/>
      <c r="F123" s="35">
        <f>'PROGRAMADO_METAS_PRODUCTO 2018'!F123</f>
        <v>112</v>
      </c>
      <c r="G123" s="22">
        <f>'PROGRAMADO_METAS_PRODUCTO 2018'!G123</f>
        <v>15</v>
      </c>
      <c r="H123" s="35" t="str">
        <f>'PROGRAMADO_METAS_PRODUCTO 2018'!I123</f>
        <v>Desarrollar 4 estrategias de sensibilización con redes primarias y secundarias en torno a la protección, el reconocimiento  y la integración familiar</v>
      </c>
      <c r="I123" s="35">
        <f>'PROGRAMADO_METAS_PRODUCTO 2018'!J123</f>
        <v>4</v>
      </c>
      <c r="J123" s="35" t="str">
        <f>'PROGRAMADO_METAS_PRODUCTO 2018'!K123</f>
        <v>Incremento
(Flujo)</v>
      </c>
      <c r="K123" s="35" t="str">
        <f>'PROGRAMADO_METAS_PRODUCTO 2018'!L123</f>
        <v>DES112</v>
      </c>
      <c r="L123" s="35" t="str">
        <f>'PROGRAMADO_METAS_PRODUCTO 2018'!N123</f>
        <v>Número de estrategias de sensibilización con redes primarias y secundarias, desarrolladas</v>
      </c>
      <c r="M123" s="35" t="str">
        <f>'PROGRAMADO_METAS_PRODUCTO 2018'!O123</f>
        <v>Gestión para el Desarrollo Integral de Grupos Poblacionales</v>
      </c>
      <c r="N123" s="35">
        <f>'PROGRAMADO_METAS_PRODUCTO 2018'!Q123</f>
        <v>0</v>
      </c>
      <c r="O123" s="53">
        <f>'PROGRAMADO_METAS_PRODUCTO 2018'!R123</f>
        <v>1</v>
      </c>
      <c r="P123" s="53">
        <f>'PROGRAMADO_METAS_PRODUCTO 2018'!S123</f>
        <v>1</v>
      </c>
      <c r="Q123" s="53">
        <f>'PROGRAMADO_METAS_PRODUCTO 2018'!T123</f>
        <v>1</v>
      </c>
      <c r="R123" s="53">
        <f>'PROGRAMADO_METAS_PRODUCTO 2018'!U123</f>
        <v>1</v>
      </c>
      <c r="S123" s="35" t="str">
        <f>'PROGRAMADO_METAS_PRODUCTO 2018'!V123</f>
        <v>Secretaría de Desarrollo Social</v>
      </c>
      <c r="T123" s="158"/>
      <c r="U123" s="14">
        <v>100</v>
      </c>
      <c r="V123" s="14">
        <v>100</v>
      </c>
      <c r="W123" s="14">
        <v>100</v>
      </c>
      <c r="X123" s="14">
        <v>100</v>
      </c>
      <c r="Y123" s="14">
        <v>100</v>
      </c>
      <c r="Z123" s="14">
        <v>100</v>
      </c>
      <c r="AA123" s="159">
        <v>100</v>
      </c>
      <c r="AB123" s="184"/>
      <c r="AC123" s="160">
        <v>0</v>
      </c>
      <c r="AD123" s="25">
        <v>0</v>
      </c>
      <c r="AE123" s="25">
        <v>0</v>
      </c>
      <c r="AF123" s="25">
        <v>0</v>
      </c>
      <c r="AG123" s="25">
        <v>100</v>
      </c>
      <c r="AH123" s="25">
        <v>100</v>
      </c>
      <c r="AI123" s="25">
        <v>100</v>
      </c>
      <c r="AJ123" s="25">
        <v>100</v>
      </c>
      <c r="AK123" s="25">
        <v>100</v>
      </c>
      <c r="AL123" s="25">
        <v>100</v>
      </c>
      <c r="AM123" s="25">
        <v>100</v>
      </c>
      <c r="AN123" s="25">
        <v>100</v>
      </c>
      <c r="AO123" s="159">
        <v>100</v>
      </c>
    </row>
    <row r="124" spans="1:41" s="78" customFormat="1" ht="63.75">
      <c r="A124" s="352"/>
      <c r="B124" s="356"/>
      <c r="C124" s="373"/>
      <c r="D124" s="361"/>
      <c r="E124" s="356"/>
      <c r="F124" s="35">
        <f>'PROGRAMADO_METAS_PRODUCTO 2018'!F124</f>
        <v>113</v>
      </c>
      <c r="G124" s="22">
        <f>'PROGRAMADO_METAS_PRODUCTO 2018'!G124</f>
        <v>10</v>
      </c>
      <c r="H124" s="35" t="str">
        <f>'PROGRAMADO_METAS_PRODUCTO 2018'!I124</f>
        <v>Implementar 3 estrategias de interés local que vinculen el enfoque de envejecimiento y vejez y de participación social y ciudadana en el municipio</v>
      </c>
      <c r="I124" s="35">
        <f>'PROGRAMADO_METAS_PRODUCTO 2018'!J124</f>
        <v>3</v>
      </c>
      <c r="J124" s="35" t="str">
        <f>'PROGRAMADO_METAS_PRODUCTO 2018'!K124</f>
        <v>Incremento
(Acumulado)</v>
      </c>
      <c r="K124" s="35" t="str">
        <f>'PROGRAMADO_METAS_PRODUCTO 2018'!L124</f>
        <v>DES113</v>
      </c>
      <c r="L124" s="35" t="str">
        <f>'PROGRAMADO_METAS_PRODUCTO 2018'!N124</f>
        <v>Proyectos identificados que vinculan efectivamente el enfoque de envejecimiento y vejez</v>
      </c>
      <c r="M124" s="35" t="str">
        <f>'PROGRAMADO_METAS_PRODUCTO 2018'!O124</f>
        <v>Gestión para el Desarrollo Integral de Grupos Poblacionales</v>
      </c>
      <c r="N124" s="35">
        <f>'PROGRAMADO_METAS_PRODUCTO 2018'!Q124</f>
        <v>0</v>
      </c>
      <c r="O124" s="53">
        <f>'PROGRAMADO_METAS_PRODUCTO 2018'!R124</f>
        <v>0</v>
      </c>
      <c r="P124" s="53">
        <f>'PROGRAMADO_METAS_PRODUCTO 2018'!S124</f>
        <v>1</v>
      </c>
      <c r="Q124" s="53">
        <f>'PROGRAMADO_METAS_PRODUCTO 2018'!T124</f>
        <v>1</v>
      </c>
      <c r="R124" s="53">
        <f>'PROGRAMADO_METAS_PRODUCTO 2018'!U124</f>
        <v>1</v>
      </c>
      <c r="S124" s="35" t="str">
        <f>'PROGRAMADO_METAS_PRODUCTO 2018'!V124</f>
        <v>Secretaría de Desarrollo Social</v>
      </c>
      <c r="T124" s="158"/>
      <c r="U124" s="14" t="s">
        <v>850</v>
      </c>
      <c r="V124" s="14" t="s">
        <v>850</v>
      </c>
      <c r="W124" s="14" t="s">
        <v>850</v>
      </c>
      <c r="X124" s="14" t="s">
        <v>850</v>
      </c>
      <c r="Y124" s="14" t="s">
        <v>850</v>
      </c>
      <c r="Z124" s="14" t="s">
        <v>850</v>
      </c>
      <c r="AA124" s="159" t="s">
        <v>850</v>
      </c>
      <c r="AB124" s="184"/>
      <c r="AC124" s="160">
        <v>0</v>
      </c>
      <c r="AD124" s="25">
        <v>0</v>
      </c>
      <c r="AE124" s="25">
        <v>0</v>
      </c>
      <c r="AF124" s="25">
        <v>0</v>
      </c>
      <c r="AG124" s="25">
        <v>100</v>
      </c>
      <c r="AH124" s="25">
        <v>100</v>
      </c>
      <c r="AI124" s="25">
        <v>100</v>
      </c>
      <c r="AJ124" s="25">
        <v>100</v>
      </c>
      <c r="AK124" s="25">
        <v>100</v>
      </c>
      <c r="AL124" s="25">
        <v>100</v>
      </c>
      <c r="AM124" s="25">
        <v>100</v>
      </c>
      <c r="AN124" s="25">
        <v>100</v>
      </c>
      <c r="AO124" s="159">
        <v>100</v>
      </c>
    </row>
    <row r="125" spans="1:41" s="78" customFormat="1" ht="76.5">
      <c r="A125" s="368" t="str">
        <f>'[1]2_ESTRUCTURA_PDM'!H22</f>
        <v>1.3.05</v>
      </c>
      <c r="B125" s="333">
        <f>'[1]2_ESTRUCTURA_PDM'!I22</f>
        <v>10</v>
      </c>
      <c r="C125" s="373" t="str">
        <f>'[1]2_ESTRUCTURA_PDM'!J22</f>
        <v>Inclusión social de la población con discapacidad</v>
      </c>
      <c r="D125" s="371" t="e">
        <f>#REF!</f>
        <v>#REF!</v>
      </c>
      <c r="E125" s="333" t="e">
        <f>#REF!</f>
        <v>#REF!</v>
      </c>
      <c r="F125" s="35">
        <f>'PROGRAMADO_METAS_PRODUCTO 2018'!F125</f>
        <v>114</v>
      </c>
      <c r="G125" s="22">
        <f>'PROGRAMADO_METAS_PRODUCTO 2018'!G125</f>
        <v>15</v>
      </c>
      <c r="H125" s="35" t="str">
        <f>'PROGRAMADO_METAS_PRODUCTO 2018'!I125</f>
        <v xml:space="preserve">Diseñar 3 estrategias que propendan por la transformación de lo público, armonicen e integren la información y vigilen la aplicación normativa </v>
      </c>
      <c r="I125" s="35">
        <f>'PROGRAMADO_METAS_PRODUCTO 2018'!J125</f>
        <v>3</v>
      </c>
      <c r="J125" s="35" t="str">
        <f>'PROGRAMADO_METAS_PRODUCTO 2018'!K125</f>
        <v>Incremento
(Acumulado)</v>
      </c>
      <c r="K125" s="35" t="str">
        <f>'PROGRAMADO_METAS_PRODUCTO 2018'!L125</f>
        <v>DES114</v>
      </c>
      <c r="L125" s="35" t="str">
        <f>'PROGRAMADO_METAS_PRODUCTO 2018'!N125</f>
        <v>Número de estrategias diseñadas, que propendan por la transformación de lo público en cuanto a infraestructura, accesibilidad y servicios de la población con discapacidad</v>
      </c>
      <c r="M125" s="35" t="str">
        <f>'PROGRAMADO_METAS_PRODUCTO 2018'!O125</f>
        <v>Atención y Orientación Integral a Población Vulnerable</v>
      </c>
      <c r="N125" s="35">
        <f>'PROGRAMADO_METAS_PRODUCTO 2018'!Q125</f>
        <v>0</v>
      </c>
      <c r="O125" s="53">
        <f>'PROGRAMADO_METAS_PRODUCTO 2018'!R125</f>
        <v>0</v>
      </c>
      <c r="P125" s="53">
        <f>'PROGRAMADO_METAS_PRODUCTO 2018'!S125</f>
        <v>1</v>
      </c>
      <c r="Q125" s="53">
        <f>'PROGRAMADO_METAS_PRODUCTO 2018'!T125</f>
        <v>1</v>
      </c>
      <c r="R125" s="53">
        <f>'PROGRAMADO_METAS_PRODUCTO 2018'!U125</f>
        <v>1</v>
      </c>
      <c r="S125" s="35" t="str">
        <f>'PROGRAMADO_METAS_PRODUCTO 2018'!V125</f>
        <v>Secretaría de Desarrollo Social</v>
      </c>
      <c r="T125" s="158"/>
      <c r="U125" s="14" t="s">
        <v>850</v>
      </c>
      <c r="V125" s="14" t="s">
        <v>850</v>
      </c>
      <c r="W125" s="14" t="s">
        <v>850</v>
      </c>
      <c r="X125" s="14" t="s">
        <v>850</v>
      </c>
      <c r="Y125" s="14" t="s">
        <v>850</v>
      </c>
      <c r="Z125" s="14" t="s">
        <v>850</v>
      </c>
      <c r="AA125" s="159" t="s">
        <v>850</v>
      </c>
      <c r="AB125" s="184"/>
      <c r="AC125" s="160">
        <v>0</v>
      </c>
      <c r="AD125" s="25">
        <v>0</v>
      </c>
      <c r="AE125" s="25">
        <v>100</v>
      </c>
      <c r="AF125" s="25">
        <v>100</v>
      </c>
      <c r="AG125" s="25">
        <v>200</v>
      </c>
      <c r="AH125" s="25">
        <v>200</v>
      </c>
      <c r="AI125" s="25">
        <v>200</v>
      </c>
      <c r="AJ125" s="25">
        <v>200</v>
      </c>
      <c r="AK125" s="25">
        <v>200</v>
      </c>
      <c r="AL125" s="25">
        <v>200</v>
      </c>
      <c r="AM125" s="25">
        <v>200</v>
      </c>
      <c r="AN125" s="25">
        <v>200</v>
      </c>
      <c r="AO125" s="159">
        <v>100</v>
      </c>
    </row>
    <row r="126" spans="1:41" s="78" customFormat="1" ht="51">
      <c r="A126" s="352"/>
      <c r="B126" s="334"/>
      <c r="C126" s="373"/>
      <c r="D126" s="332"/>
      <c r="E126" s="334"/>
      <c r="F126" s="35">
        <f>'PROGRAMADO_METAS_PRODUCTO 2018'!F126</f>
        <v>115</v>
      </c>
      <c r="G126" s="22">
        <f>'PROGRAMADO_METAS_PRODUCTO 2018'!G126</f>
        <v>20</v>
      </c>
      <c r="H126" s="35" t="str">
        <f>'PROGRAMADO_METAS_PRODUCTO 2018'!I126</f>
        <v>Ejecutar 2 estrategias que favorezcan la garantía jurídica relacionada con las personas con discapacidad</v>
      </c>
      <c r="I126" s="35">
        <f>'PROGRAMADO_METAS_PRODUCTO 2018'!J126</f>
        <v>2</v>
      </c>
      <c r="J126" s="35" t="str">
        <f>'PROGRAMADO_METAS_PRODUCTO 2018'!K126</f>
        <v>Mantenimiento
(Stock)</v>
      </c>
      <c r="K126" s="35" t="str">
        <f>'PROGRAMADO_METAS_PRODUCTO 2018'!L126</f>
        <v>DES115</v>
      </c>
      <c r="L126" s="35" t="str">
        <f>'PROGRAMADO_METAS_PRODUCTO 2018'!N126</f>
        <v>Número de estrategias ejecutadas que favorezcan la garantía jurídica de la PCD</v>
      </c>
      <c r="M126" s="35" t="str">
        <f>'PROGRAMADO_METAS_PRODUCTO 2018'!O126</f>
        <v>Atención y Orientación Integral a Población Vulnerable</v>
      </c>
      <c r="N126" s="35">
        <f>'PROGRAMADO_METAS_PRODUCTO 2018'!Q126</f>
        <v>0</v>
      </c>
      <c r="O126" s="53">
        <f>'PROGRAMADO_METAS_PRODUCTO 2018'!R126</f>
        <v>2</v>
      </c>
      <c r="P126" s="53">
        <f>'PROGRAMADO_METAS_PRODUCTO 2018'!S126</f>
        <v>2</v>
      </c>
      <c r="Q126" s="53">
        <f>'PROGRAMADO_METAS_PRODUCTO 2018'!T126</f>
        <v>2</v>
      </c>
      <c r="R126" s="53">
        <f>'PROGRAMADO_METAS_PRODUCTO 2018'!U126</f>
        <v>2</v>
      </c>
      <c r="S126" s="35" t="str">
        <f>'PROGRAMADO_METAS_PRODUCTO 2018'!V126</f>
        <v>Secretaría de Desarrollo Social</v>
      </c>
      <c r="T126" s="158"/>
      <c r="U126" s="14">
        <v>0</v>
      </c>
      <c r="V126" s="14">
        <v>0</v>
      </c>
      <c r="W126" s="14">
        <v>0</v>
      </c>
      <c r="X126" s="14">
        <v>0</v>
      </c>
      <c r="Y126" s="14">
        <v>0</v>
      </c>
      <c r="Z126" s="14">
        <v>0</v>
      </c>
      <c r="AA126" s="159">
        <v>0</v>
      </c>
      <c r="AB126" s="184"/>
      <c r="AC126" s="160">
        <v>0</v>
      </c>
      <c r="AD126" s="25">
        <v>50</v>
      </c>
      <c r="AE126" s="25">
        <v>50</v>
      </c>
      <c r="AF126" s="25">
        <v>50</v>
      </c>
      <c r="AG126" s="25">
        <v>50</v>
      </c>
      <c r="AH126" s="25">
        <v>50</v>
      </c>
      <c r="AI126" s="25">
        <v>50</v>
      </c>
      <c r="AJ126" s="25">
        <v>50</v>
      </c>
      <c r="AK126" s="25">
        <v>50</v>
      </c>
      <c r="AL126" s="25">
        <v>50</v>
      </c>
      <c r="AM126" s="25">
        <v>100</v>
      </c>
      <c r="AN126" s="25">
        <v>100</v>
      </c>
      <c r="AO126" s="159">
        <v>100</v>
      </c>
    </row>
    <row r="127" spans="1:41" s="78" customFormat="1" ht="51">
      <c r="A127" s="352"/>
      <c r="B127" s="334"/>
      <c r="C127" s="373"/>
      <c r="D127" s="332"/>
      <c r="E127" s="334"/>
      <c r="F127" s="35">
        <f>'PROGRAMADO_METAS_PRODUCTO 2018'!F127</f>
        <v>116</v>
      </c>
      <c r="G127" s="22">
        <f>'PROGRAMADO_METAS_PRODUCTO 2018'!G127</f>
        <v>20</v>
      </c>
      <c r="H127" s="35" t="str">
        <f>'PROGRAMADO_METAS_PRODUCTO 2018'!I127</f>
        <v>Promover 2 procesos de formación, reconocimiento y participación social de las personas con discapacidad</v>
      </c>
      <c r="I127" s="35">
        <f>'PROGRAMADO_METAS_PRODUCTO 2018'!J127</f>
        <v>2</v>
      </c>
      <c r="J127" s="35" t="str">
        <f>'PROGRAMADO_METAS_PRODUCTO 2018'!K127</f>
        <v>Mantenimiento
(Stock)</v>
      </c>
      <c r="K127" s="35" t="str">
        <f>'PROGRAMADO_METAS_PRODUCTO 2018'!L127</f>
        <v>DES116</v>
      </c>
      <c r="L127" s="35" t="str">
        <f>'PROGRAMADO_METAS_PRODUCTO 2018'!N127</f>
        <v>Número de procesos de formación, reconocimiento y participación de la PCD, promovidos</v>
      </c>
      <c r="M127" s="35" t="str">
        <f>'PROGRAMADO_METAS_PRODUCTO 2018'!O127</f>
        <v>Atención y Orientación Integral a Población Vulnerable</v>
      </c>
      <c r="N127" s="35">
        <f>'PROGRAMADO_METAS_PRODUCTO 2018'!Q127</f>
        <v>0</v>
      </c>
      <c r="O127" s="53">
        <f>'PROGRAMADO_METAS_PRODUCTO 2018'!R127</f>
        <v>2</v>
      </c>
      <c r="P127" s="53">
        <f>'PROGRAMADO_METAS_PRODUCTO 2018'!S127</f>
        <v>2</v>
      </c>
      <c r="Q127" s="53">
        <f>'PROGRAMADO_METAS_PRODUCTO 2018'!T127</f>
        <v>2</v>
      </c>
      <c r="R127" s="53">
        <f>'PROGRAMADO_METAS_PRODUCTO 2018'!U127</f>
        <v>2</v>
      </c>
      <c r="S127" s="35" t="str">
        <f>'PROGRAMADO_METAS_PRODUCTO 2018'!V127</f>
        <v>Secretaría de Desarrollo Social</v>
      </c>
      <c r="T127" s="158"/>
      <c r="U127" s="14">
        <v>100</v>
      </c>
      <c r="V127" s="14">
        <v>100</v>
      </c>
      <c r="W127" s="14">
        <v>100</v>
      </c>
      <c r="X127" s="14">
        <v>100</v>
      </c>
      <c r="Y127" s="14">
        <v>100</v>
      </c>
      <c r="Z127" s="14">
        <v>100</v>
      </c>
      <c r="AA127" s="159">
        <v>100</v>
      </c>
      <c r="AB127" s="184"/>
      <c r="AC127" s="160">
        <v>0</v>
      </c>
      <c r="AD127" s="25">
        <v>50</v>
      </c>
      <c r="AE127" s="25">
        <v>50</v>
      </c>
      <c r="AF127" s="25">
        <v>100</v>
      </c>
      <c r="AG127" s="25">
        <v>100</v>
      </c>
      <c r="AH127" s="25">
        <v>100</v>
      </c>
      <c r="AI127" s="25">
        <v>100</v>
      </c>
      <c r="AJ127" s="25">
        <v>100</v>
      </c>
      <c r="AK127" s="25">
        <v>100</v>
      </c>
      <c r="AL127" s="25">
        <v>100</v>
      </c>
      <c r="AM127" s="25">
        <v>100</v>
      </c>
      <c r="AN127" s="25">
        <v>100</v>
      </c>
      <c r="AO127" s="159">
        <v>100</v>
      </c>
    </row>
    <row r="128" spans="1:41" s="78" customFormat="1" ht="114.75">
      <c r="A128" s="352"/>
      <c r="B128" s="334"/>
      <c r="C128" s="373"/>
      <c r="D128" s="332"/>
      <c r="E128" s="334"/>
      <c r="F128" s="35">
        <f>'PROGRAMADO_METAS_PRODUCTO 2018'!F128</f>
        <v>117</v>
      </c>
      <c r="G128" s="22">
        <f>'PROGRAMADO_METAS_PRODUCTO 2018'!G128</f>
        <v>30</v>
      </c>
      <c r="H128" s="35" t="str">
        <f>'PROGRAMADO_METAS_PRODUCTO 2018'!I128</f>
        <v>Diseñar y ejecutar 5 estrategias que promuevan el desarrollo de la capacidad, la equidad y la inclusión social (Educación, salud, habilitación y rehabilitación, inclusión laboral y productiva, turismo, recreación, actividad física y deporte, cultura y protección social)</v>
      </c>
      <c r="I128" s="35">
        <f>'PROGRAMADO_METAS_PRODUCTO 2018'!J128</f>
        <v>5</v>
      </c>
      <c r="J128" s="35" t="str">
        <f>'PROGRAMADO_METAS_PRODUCTO 2018'!K128</f>
        <v>Mantenimiento
(Stock)</v>
      </c>
      <c r="K128" s="35" t="str">
        <f>'PROGRAMADO_METAS_PRODUCTO 2018'!L128</f>
        <v>DES117</v>
      </c>
      <c r="L128" s="35" t="str">
        <f>'PROGRAMADO_METAS_PRODUCTO 2018'!N128</f>
        <v>Número de estrategias diseñadas y ejecutadas, que promueven el desarrollo de la capacidad, la equidad y la inclusión social de la PCD</v>
      </c>
      <c r="M128" s="35" t="str">
        <f>'PROGRAMADO_METAS_PRODUCTO 2018'!O128</f>
        <v>Atención y Orientación Integral a Población Vulnerable</v>
      </c>
      <c r="N128" s="35">
        <f>'PROGRAMADO_METAS_PRODUCTO 2018'!Q128</f>
        <v>0</v>
      </c>
      <c r="O128" s="53">
        <f>'PROGRAMADO_METAS_PRODUCTO 2018'!R128</f>
        <v>5</v>
      </c>
      <c r="P128" s="53">
        <f>'PROGRAMADO_METAS_PRODUCTO 2018'!S128</f>
        <v>5</v>
      </c>
      <c r="Q128" s="53">
        <f>'PROGRAMADO_METAS_PRODUCTO 2018'!T128</f>
        <v>5</v>
      </c>
      <c r="R128" s="53">
        <f>'PROGRAMADO_METAS_PRODUCTO 2018'!U128</f>
        <v>5</v>
      </c>
      <c r="S128" s="35" t="str">
        <f>'PROGRAMADO_METAS_PRODUCTO 2018'!V128</f>
        <v>Secretaría de Desarrollo Social</v>
      </c>
      <c r="T128" s="158"/>
      <c r="U128" s="14">
        <v>20</v>
      </c>
      <c r="V128" s="14">
        <v>20</v>
      </c>
      <c r="W128" s="14">
        <v>20</v>
      </c>
      <c r="X128" s="14">
        <v>40</v>
      </c>
      <c r="Y128" s="14">
        <v>40</v>
      </c>
      <c r="Z128" s="14">
        <v>40</v>
      </c>
      <c r="AA128" s="159">
        <v>40</v>
      </c>
      <c r="AB128" s="184"/>
      <c r="AC128" s="160">
        <v>0</v>
      </c>
      <c r="AD128" s="25">
        <v>80</v>
      </c>
      <c r="AE128" s="25">
        <v>80</v>
      </c>
      <c r="AF128" s="25">
        <v>100</v>
      </c>
      <c r="AG128" s="25">
        <v>100</v>
      </c>
      <c r="AH128" s="25">
        <v>100</v>
      </c>
      <c r="AI128" s="25">
        <v>100</v>
      </c>
      <c r="AJ128" s="25">
        <v>100</v>
      </c>
      <c r="AK128" s="25">
        <v>100</v>
      </c>
      <c r="AL128" s="25">
        <v>100</v>
      </c>
      <c r="AM128" s="25">
        <v>100</v>
      </c>
      <c r="AN128" s="25">
        <v>100</v>
      </c>
      <c r="AO128" s="159">
        <v>100</v>
      </c>
    </row>
    <row r="129" spans="1:41" s="78" customFormat="1" ht="63.75">
      <c r="A129" s="352"/>
      <c r="B129" s="356"/>
      <c r="C129" s="373"/>
      <c r="D129" s="332"/>
      <c r="E129" s="356"/>
      <c r="F129" s="35">
        <f>'PROGRAMADO_METAS_PRODUCTO 2018'!F129</f>
        <v>118</v>
      </c>
      <c r="G129" s="22">
        <f>'PROGRAMADO_METAS_PRODUCTO 2018'!G129</f>
        <v>15</v>
      </c>
      <c r="H129" s="35" t="str">
        <f>'PROGRAMADO_METAS_PRODUCTO 2018'!I129</f>
        <v>Diseñar y ejecutar 1 campaña de sensibilización en torno al reconocimiento de la discapacidad y la accesibilidad y movilidad</v>
      </c>
      <c r="I129" s="35">
        <f>'PROGRAMADO_METAS_PRODUCTO 2018'!J129</f>
        <v>1</v>
      </c>
      <c r="J129" s="35" t="str">
        <f>'PROGRAMADO_METAS_PRODUCTO 2018'!K129</f>
        <v>Mantenimiento
(Stock)</v>
      </c>
      <c r="K129" s="35" t="str">
        <f>'PROGRAMADO_METAS_PRODUCTO 2018'!L129</f>
        <v>DES118</v>
      </c>
      <c r="L129" s="35" t="str">
        <f>'PROGRAMADO_METAS_PRODUCTO 2018'!N129</f>
        <v>Número de Campañas ejecutadas, de sensibilización en torno al reconocimiento de la discapacidad</v>
      </c>
      <c r="M129" s="35" t="str">
        <f>'PROGRAMADO_METAS_PRODUCTO 2018'!O129</f>
        <v>Atención y Orientación Integral a Población Vulnerable</v>
      </c>
      <c r="N129" s="35">
        <f>'PROGRAMADO_METAS_PRODUCTO 2018'!Q129</f>
        <v>1</v>
      </c>
      <c r="O129" s="53">
        <f>'PROGRAMADO_METAS_PRODUCTO 2018'!R129</f>
        <v>1</v>
      </c>
      <c r="P129" s="53">
        <f>'PROGRAMADO_METAS_PRODUCTO 2018'!S129</f>
        <v>1</v>
      </c>
      <c r="Q129" s="53">
        <f>'PROGRAMADO_METAS_PRODUCTO 2018'!T129</f>
        <v>1</v>
      </c>
      <c r="R129" s="53">
        <f>'PROGRAMADO_METAS_PRODUCTO 2018'!U129</f>
        <v>1</v>
      </c>
      <c r="S129" s="35" t="str">
        <f>'PROGRAMADO_METAS_PRODUCTO 2018'!V129</f>
        <v>Secretaría de Desarrollo Social</v>
      </c>
      <c r="T129" s="158"/>
      <c r="U129" s="14">
        <v>0</v>
      </c>
      <c r="V129" s="14">
        <v>0</v>
      </c>
      <c r="W129" s="14">
        <v>0</v>
      </c>
      <c r="X129" s="14">
        <v>0</v>
      </c>
      <c r="Y129" s="14">
        <v>100</v>
      </c>
      <c r="Z129" s="14">
        <v>100</v>
      </c>
      <c r="AA129" s="159">
        <v>100</v>
      </c>
      <c r="AB129" s="184"/>
      <c r="AC129" s="160">
        <v>0</v>
      </c>
      <c r="AD129" s="25">
        <v>0</v>
      </c>
      <c r="AE129" s="25">
        <v>0</v>
      </c>
      <c r="AF129" s="25">
        <v>100</v>
      </c>
      <c r="AG129" s="25">
        <v>100</v>
      </c>
      <c r="AH129" s="25">
        <v>100</v>
      </c>
      <c r="AI129" s="25">
        <v>100</v>
      </c>
      <c r="AJ129" s="25">
        <v>100</v>
      </c>
      <c r="AK129" s="25">
        <v>100</v>
      </c>
      <c r="AL129" s="25">
        <v>100</v>
      </c>
      <c r="AM129" s="25">
        <v>100</v>
      </c>
      <c r="AN129" s="25">
        <v>100</v>
      </c>
      <c r="AO129" s="159">
        <v>100</v>
      </c>
    </row>
    <row r="130" spans="1:41" s="78" customFormat="1" ht="38.25">
      <c r="A130" s="368" t="str">
        <f>'[1]2_ESTRUCTURA_PDM'!H23</f>
        <v>1.3.06</v>
      </c>
      <c r="B130" s="333">
        <f>'[1]2_ESTRUCTURA_PDM'!I23</f>
        <v>10</v>
      </c>
      <c r="C130" s="374" t="str">
        <f>'[1]2_ESTRUCTURA_PDM'!J23</f>
        <v>Familias potencializadas y sociedad más sólida</v>
      </c>
      <c r="D130" s="371" t="s">
        <v>437</v>
      </c>
      <c r="E130" s="333" t="e">
        <f>SUM(#REF!)</f>
        <v>#REF!</v>
      </c>
      <c r="F130" s="35">
        <f>'PROGRAMADO_METAS_PRODUCTO 2018'!F130</f>
        <v>119</v>
      </c>
      <c r="G130" s="84">
        <f>'PROGRAMADO_METAS_PRODUCTO 2018'!G130</f>
        <v>20</v>
      </c>
      <c r="H130" s="35" t="str">
        <f>'PROGRAMADO_METAS_PRODUCTO 2018'!I130</f>
        <v xml:space="preserve">Elaborar, ejecutar y hacer seguimiento del plan de acción de la política pública de familia </v>
      </c>
      <c r="I130" s="35">
        <f>'PROGRAMADO_METAS_PRODUCTO 2018'!J130</f>
        <v>40</v>
      </c>
      <c r="J130" s="35" t="str">
        <f>'PROGRAMADO_METAS_PRODUCTO 2018'!K130</f>
        <v>Incremento
(Acumulado)</v>
      </c>
      <c r="K130" s="35" t="str">
        <f>'PROGRAMADO_METAS_PRODUCTO 2018'!L130</f>
        <v>DES119</v>
      </c>
      <c r="L130" s="35" t="str">
        <f>'PROGRAMADO_METAS_PRODUCTO 2018'!N130</f>
        <v>Plan de acción de la política pública de familia, elaborado</v>
      </c>
      <c r="M130" s="35" t="str">
        <f>'PROGRAMADO_METAS_PRODUCTO 2018'!O130</f>
        <v>Gestión para el Desarrollo Integral de Grupos Poblacionales</v>
      </c>
      <c r="N130" s="35">
        <f>'PROGRAMADO_METAS_PRODUCTO 2018'!Q130</f>
        <v>0</v>
      </c>
      <c r="O130" s="53">
        <f>'PROGRAMADO_METAS_PRODUCTO 2018'!R130</f>
        <v>0</v>
      </c>
      <c r="P130" s="53">
        <f>'PROGRAMADO_METAS_PRODUCTO 2018'!S130</f>
        <v>10</v>
      </c>
      <c r="Q130" s="53">
        <f>'PROGRAMADO_METAS_PRODUCTO 2018'!T130</f>
        <v>15</v>
      </c>
      <c r="R130" s="53">
        <f>'PROGRAMADO_METAS_PRODUCTO 2018'!U130</f>
        <v>15</v>
      </c>
      <c r="S130" s="35" t="str">
        <f>'PROGRAMADO_METAS_PRODUCTO 2018'!V130</f>
        <v>Secretaría de Desarrollo Social</v>
      </c>
      <c r="T130" s="158"/>
      <c r="U130" s="14" t="s">
        <v>850</v>
      </c>
      <c r="V130" s="14" t="s">
        <v>850</v>
      </c>
      <c r="W130" s="14" t="s">
        <v>850</v>
      </c>
      <c r="X130" s="14" t="s">
        <v>850</v>
      </c>
      <c r="Y130" s="14" t="s">
        <v>850</v>
      </c>
      <c r="Z130" s="14" t="s">
        <v>850</v>
      </c>
      <c r="AA130" s="159" t="s">
        <v>850</v>
      </c>
      <c r="AB130" s="184"/>
      <c r="AC130" s="160">
        <v>0</v>
      </c>
      <c r="AD130" s="25">
        <v>0</v>
      </c>
      <c r="AE130" s="25">
        <v>0</v>
      </c>
      <c r="AF130" s="25">
        <v>0</v>
      </c>
      <c r="AG130" s="25">
        <v>100</v>
      </c>
      <c r="AH130" s="25">
        <v>100</v>
      </c>
      <c r="AI130" s="25">
        <v>100</v>
      </c>
      <c r="AJ130" s="25">
        <v>100</v>
      </c>
      <c r="AK130" s="25">
        <v>100</v>
      </c>
      <c r="AL130" s="25">
        <v>100</v>
      </c>
      <c r="AM130" s="25">
        <v>100</v>
      </c>
      <c r="AN130" s="25">
        <v>100</v>
      </c>
      <c r="AO130" s="159">
        <v>100</v>
      </c>
    </row>
    <row r="131" spans="1:41" s="78" customFormat="1" ht="38.25">
      <c r="A131" s="352"/>
      <c r="B131" s="334"/>
      <c r="C131" s="374"/>
      <c r="D131" s="332"/>
      <c r="E131" s="334"/>
      <c r="F131" s="35">
        <f>'PROGRAMADO_METAS_PRODUCTO 2018'!F131</f>
        <v>120</v>
      </c>
      <c r="G131" s="84">
        <f>'PROGRAMADO_METAS_PRODUCTO 2018'!G131</f>
        <v>20</v>
      </c>
      <c r="H131" s="35" t="str">
        <f>'PROGRAMADO_METAS_PRODUCTO 2018'!I131</f>
        <v xml:space="preserve">Diseñar y ejecutar 2 estrategias para el fortalecimiento de la familia en la agenda pública </v>
      </c>
      <c r="I131" s="35">
        <f>'PROGRAMADO_METAS_PRODUCTO 2018'!J131</f>
        <v>2</v>
      </c>
      <c r="J131" s="35" t="str">
        <f>'PROGRAMADO_METAS_PRODUCTO 2018'!K131</f>
        <v>Mantenimiento
(Stock)</v>
      </c>
      <c r="K131" s="35" t="str">
        <f>'PROGRAMADO_METAS_PRODUCTO 2018'!L131</f>
        <v>DES120</v>
      </c>
      <c r="L131" s="35" t="str">
        <f>'PROGRAMADO_METAS_PRODUCTO 2018'!N131</f>
        <v>Número de estrategias diseñadas y ejecutadas, para el fortalecimiento de la familia</v>
      </c>
      <c r="M131" s="35" t="str">
        <f>'PROGRAMADO_METAS_PRODUCTO 2018'!O131</f>
        <v>Gestión para el Desarrollo Integral de Grupos Poblacionales</v>
      </c>
      <c r="N131" s="35">
        <f>'PROGRAMADO_METAS_PRODUCTO 2018'!Q131</f>
        <v>0</v>
      </c>
      <c r="O131" s="53">
        <f>'PROGRAMADO_METAS_PRODUCTO 2018'!R131</f>
        <v>2</v>
      </c>
      <c r="P131" s="53">
        <f>'PROGRAMADO_METAS_PRODUCTO 2018'!S131</f>
        <v>2</v>
      </c>
      <c r="Q131" s="53">
        <f>'PROGRAMADO_METAS_PRODUCTO 2018'!T131</f>
        <v>2</v>
      </c>
      <c r="R131" s="53">
        <f>'PROGRAMADO_METAS_PRODUCTO 2018'!U131</f>
        <v>2</v>
      </c>
      <c r="S131" s="35" t="str">
        <f>'PROGRAMADO_METAS_PRODUCTO 2018'!V131</f>
        <v>Secretaría de Desarrollo Social</v>
      </c>
      <c r="T131" s="158"/>
      <c r="U131" s="14">
        <v>50</v>
      </c>
      <c r="V131" s="14">
        <v>50</v>
      </c>
      <c r="W131" s="14">
        <v>50</v>
      </c>
      <c r="X131" s="14">
        <v>50</v>
      </c>
      <c r="Y131" s="14">
        <v>50</v>
      </c>
      <c r="Z131" s="14">
        <v>50</v>
      </c>
      <c r="AA131" s="159">
        <v>50</v>
      </c>
      <c r="AB131" s="184"/>
      <c r="AC131" s="160">
        <v>0</v>
      </c>
      <c r="AD131" s="25">
        <v>0</v>
      </c>
      <c r="AE131" s="25">
        <v>0</v>
      </c>
      <c r="AF131" s="25">
        <v>0</v>
      </c>
      <c r="AG131" s="25">
        <v>100</v>
      </c>
      <c r="AH131" s="25">
        <v>100</v>
      </c>
      <c r="AI131" s="25">
        <v>100</v>
      </c>
      <c r="AJ131" s="25">
        <v>100</v>
      </c>
      <c r="AK131" s="25">
        <v>100</v>
      </c>
      <c r="AL131" s="25">
        <v>100</v>
      </c>
      <c r="AM131" s="25">
        <v>100</v>
      </c>
      <c r="AN131" s="25">
        <v>100</v>
      </c>
      <c r="AO131" s="159">
        <v>100</v>
      </c>
    </row>
    <row r="132" spans="1:41" s="78" customFormat="1" ht="63.75">
      <c r="A132" s="352"/>
      <c r="B132" s="334"/>
      <c r="C132" s="374"/>
      <c r="D132" s="332"/>
      <c r="E132" s="334"/>
      <c r="F132" s="35">
        <f>'PROGRAMADO_METAS_PRODUCTO 2018'!F132</f>
        <v>121</v>
      </c>
      <c r="G132" s="84">
        <f>'PROGRAMADO_METAS_PRODUCTO 2018'!G132</f>
        <v>20</v>
      </c>
      <c r="H132" s="35" t="str">
        <f>'PROGRAMADO_METAS_PRODUCTO 2018'!I132</f>
        <v>Generar 2 alianzas interinstitucionales e intersectoriales orientadas a potenciar el bienestar y la convivencia familiar</v>
      </c>
      <c r="I132" s="35">
        <f>'PROGRAMADO_METAS_PRODUCTO 2018'!J132</f>
        <v>2</v>
      </c>
      <c r="J132" s="35" t="str">
        <f>'PROGRAMADO_METAS_PRODUCTO 2018'!K132</f>
        <v>Incremento
(Acumulado)</v>
      </c>
      <c r="K132" s="35" t="str">
        <f>'PROGRAMADO_METAS_PRODUCTO 2018'!L132</f>
        <v>DES121</v>
      </c>
      <c r="L132" s="35" t="str">
        <f>'PROGRAMADO_METAS_PRODUCTO 2018'!N132</f>
        <v>Número de alianzas interinstitucionales e intersectoriales con familia, generadas</v>
      </c>
      <c r="M132" s="35" t="str">
        <f>'PROGRAMADO_METAS_PRODUCTO 2018'!O132</f>
        <v>Gestión para el Desarrollo Integral de Grupos Poblacionales</v>
      </c>
      <c r="N132" s="35">
        <f>'PROGRAMADO_METAS_PRODUCTO 2018'!Q132</f>
        <v>0</v>
      </c>
      <c r="O132" s="170">
        <f>'PROGRAMADO_METAS_PRODUCTO 2018'!R132</f>
        <v>0</v>
      </c>
      <c r="P132" s="170">
        <f>'PROGRAMADO_METAS_PRODUCTO 2018'!S132</f>
        <v>1</v>
      </c>
      <c r="Q132" s="170">
        <f>'PROGRAMADO_METAS_PRODUCTO 2018'!T132</f>
        <v>2</v>
      </c>
      <c r="R132" s="170">
        <f>'PROGRAMADO_METAS_PRODUCTO 2018'!U132</f>
        <v>2</v>
      </c>
      <c r="S132" s="35" t="str">
        <f>'PROGRAMADO_METAS_PRODUCTO 2018'!V132</f>
        <v>Secretaría de Desarrollo Social</v>
      </c>
      <c r="T132" s="158"/>
      <c r="U132" s="14" t="s">
        <v>850</v>
      </c>
      <c r="V132" s="14" t="s">
        <v>850</v>
      </c>
      <c r="W132" s="14" t="s">
        <v>850</v>
      </c>
      <c r="X132" s="14" t="s">
        <v>850</v>
      </c>
      <c r="Y132" s="14" t="s">
        <v>850</v>
      </c>
      <c r="Z132" s="14" t="s">
        <v>850</v>
      </c>
      <c r="AA132" s="159" t="s">
        <v>850</v>
      </c>
      <c r="AB132" s="184"/>
      <c r="AC132" s="160">
        <v>0</v>
      </c>
      <c r="AD132" s="25">
        <v>0</v>
      </c>
      <c r="AE132" s="25">
        <v>0</v>
      </c>
      <c r="AF132" s="25">
        <v>0</v>
      </c>
      <c r="AG132" s="25">
        <v>100</v>
      </c>
      <c r="AH132" s="25">
        <v>100</v>
      </c>
      <c r="AI132" s="25">
        <v>100</v>
      </c>
      <c r="AJ132" s="25">
        <v>100</v>
      </c>
      <c r="AK132" s="25">
        <v>100</v>
      </c>
      <c r="AL132" s="25">
        <v>100</v>
      </c>
      <c r="AM132" s="25">
        <v>100</v>
      </c>
      <c r="AN132" s="25">
        <v>100</v>
      </c>
      <c r="AO132" s="159">
        <v>100</v>
      </c>
    </row>
    <row r="133" spans="1:41" s="78" customFormat="1" ht="76.5" customHeight="1">
      <c r="A133" s="352"/>
      <c r="B133" s="334"/>
      <c r="C133" s="374"/>
      <c r="D133" s="332"/>
      <c r="E133" s="334"/>
      <c r="F133" s="35">
        <f>'PROGRAMADO_METAS_PRODUCTO 2018'!F133</f>
        <v>122</v>
      </c>
      <c r="G133" s="84">
        <f>'PROGRAMADO_METAS_PRODUCTO 2018'!G133</f>
        <v>20</v>
      </c>
      <c r="H133" s="35" t="str">
        <f>'PROGRAMADO_METAS_PRODUCTO 2018'!I133</f>
        <v>Diseñar y ejecutar 2 estrategias que aporten al conocimiento de las transformaciones demográficas, económicas, sociales y políticas de las familias</v>
      </c>
      <c r="I133" s="35">
        <f>'PROGRAMADO_METAS_PRODUCTO 2018'!J133</f>
        <v>2</v>
      </c>
      <c r="J133" s="35" t="str">
        <f>'PROGRAMADO_METAS_PRODUCTO 2018'!K133</f>
        <v>Incremento
(Acumulado)</v>
      </c>
      <c r="K133" s="35" t="str">
        <f>'PROGRAMADO_METAS_PRODUCTO 2018'!L133</f>
        <v>DES122</v>
      </c>
      <c r="L133" s="35" t="str">
        <f>'PROGRAMADO_METAS_PRODUCTO 2018'!N133</f>
        <v>Número de estrategias diseñadas que aporten al conocimiento de las transformaciones demográficas, económicas, sociales y políticas de las familias</v>
      </c>
      <c r="M133" s="35" t="str">
        <f>'PROGRAMADO_METAS_PRODUCTO 2018'!O133</f>
        <v>Gestión para el Desarrollo Integral de Grupos Poblacionales</v>
      </c>
      <c r="N133" s="35">
        <f>'PROGRAMADO_METAS_PRODUCTO 2018'!Q133</f>
        <v>0</v>
      </c>
      <c r="O133" s="53">
        <f>'PROGRAMADO_METAS_PRODUCTO 2018'!R133</f>
        <v>0</v>
      </c>
      <c r="P133" s="53">
        <f>'PROGRAMADO_METAS_PRODUCTO 2018'!S133</f>
        <v>0</v>
      </c>
      <c r="Q133" s="53">
        <f>'PROGRAMADO_METAS_PRODUCTO 2018'!T133</f>
        <v>1</v>
      </c>
      <c r="R133" s="53">
        <f>'PROGRAMADO_METAS_PRODUCTO 2018'!U133</f>
        <v>2</v>
      </c>
      <c r="S133" s="35" t="str">
        <f>'PROGRAMADO_METAS_PRODUCTO 2018'!V133</f>
        <v>Secretaría de Desarrollo Social</v>
      </c>
      <c r="T133" s="158"/>
      <c r="U133" s="14" t="s">
        <v>850</v>
      </c>
      <c r="V133" s="14" t="s">
        <v>850</v>
      </c>
      <c r="W133" s="14" t="s">
        <v>850</v>
      </c>
      <c r="X133" s="14" t="s">
        <v>850</v>
      </c>
      <c r="Y133" s="14" t="s">
        <v>850</v>
      </c>
      <c r="Z133" s="14" t="s">
        <v>850</v>
      </c>
      <c r="AA133" s="159" t="s">
        <v>850</v>
      </c>
      <c r="AB133" s="184"/>
      <c r="AC133" s="160" t="s">
        <v>850</v>
      </c>
      <c r="AD133" s="25" t="s">
        <v>850</v>
      </c>
      <c r="AE133" s="25" t="s">
        <v>850</v>
      </c>
      <c r="AF133" s="25" t="s">
        <v>850</v>
      </c>
      <c r="AG133" s="25" t="s">
        <v>850</v>
      </c>
      <c r="AH133" s="25" t="s">
        <v>850</v>
      </c>
      <c r="AI133" s="25" t="s">
        <v>850</v>
      </c>
      <c r="AJ133" s="25" t="s">
        <v>850</v>
      </c>
      <c r="AK133" s="25" t="s">
        <v>850</v>
      </c>
      <c r="AL133" s="25" t="s">
        <v>850</v>
      </c>
      <c r="AM133" s="25" t="s">
        <v>850</v>
      </c>
      <c r="AN133" s="25" t="s">
        <v>850</v>
      </c>
      <c r="AO133" s="159" t="s">
        <v>850</v>
      </c>
    </row>
    <row r="134" spans="1:41" s="78" customFormat="1" ht="51">
      <c r="A134" s="352"/>
      <c r="B134" s="356"/>
      <c r="C134" s="374"/>
      <c r="D134" s="361"/>
      <c r="E134" s="356"/>
      <c r="F134" s="35">
        <f>'PROGRAMADO_METAS_PRODUCTO 2018'!F134</f>
        <v>123</v>
      </c>
      <c r="G134" s="84">
        <f>'PROGRAMADO_METAS_PRODUCTO 2018'!G134</f>
        <v>20</v>
      </c>
      <c r="H134" s="35" t="str">
        <f>'PROGRAMADO_METAS_PRODUCTO 2018'!I134</f>
        <v>Desarrollar una campaña sobre la democratización de las relaciones familiares</v>
      </c>
      <c r="I134" s="35">
        <f>'PROGRAMADO_METAS_PRODUCTO 2018'!J134</f>
        <v>1</v>
      </c>
      <c r="J134" s="35" t="str">
        <f>'PROGRAMADO_METAS_PRODUCTO 2018'!K134</f>
        <v>Mantenimiento
(Stock)</v>
      </c>
      <c r="K134" s="35" t="str">
        <f>'PROGRAMADO_METAS_PRODUCTO 2018'!L134</f>
        <v>DES123</v>
      </c>
      <c r="L134" s="35" t="str">
        <f>'PROGRAMADO_METAS_PRODUCTO 2018'!N134</f>
        <v>Número de campañas desarrolladas sobre la democratización de las relaciones familiares</v>
      </c>
      <c r="M134" s="35" t="str">
        <f>'PROGRAMADO_METAS_PRODUCTO 2018'!O134</f>
        <v>Gestión para el Desarrollo Integral de Grupos Poblacionales</v>
      </c>
      <c r="N134" s="35">
        <f>'PROGRAMADO_METAS_PRODUCTO 2018'!Q134</f>
        <v>0</v>
      </c>
      <c r="O134" s="53">
        <f>'PROGRAMADO_METAS_PRODUCTO 2018'!R134</f>
        <v>1</v>
      </c>
      <c r="P134" s="53">
        <f>'PROGRAMADO_METAS_PRODUCTO 2018'!S134</f>
        <v>1</v>
      </c>
      <c r="Q134" s="53">
        <f>'PROGRAMADO_METAS_PRODUCTO 2018'!T134</f>
        <v>1</v>
      </c>
      <c r="R134" s="53">
        <f>'PROGRAMADO_METAS_PRODUCTO 2018'!U134</f>
        <v>1</v>
      </c>
      <c r="S134" s="35" t="str">
        <f>'PROGRAMADO_METAS_PRODUCTO 2018'!V134</f>
        <v>Secretaría de Desarrollo Social</v>
      </c>
      <c r="T134" s="158"/>
      <c r="U134" s="14">
        <v>100</v>
      </c>
      <c r="V134" s="14">
        <v>100</v>
      </c>
      <c r="W134" s="14">
        <v>100</v>
      </c>
      <c r="X134" s="14">
        <v>100</v>
      </c>
      <c r="Y134" s="14">
        <v>100</v>
      </c>
      <c r="Z134" s="14">
        <v>100</v>
      </c>
      <c r="AA134" s="159">
        <v>100</v>
      </c>
      <c r="AB134" s="184"/>
      <c r="AC134" s="160">
        <v>0</v>
      </c>
      <c r="AD134" s="25">
        <v>0</v>
      </c>
      <c r="AE134" s="25">
        <v>0</v>
      </c>
      <c r="AF134" s="25">
        <v>0</v>
      </c>
      <c r="AG134" s="25">
        <v>0</v>
      </c>
      <c r="AH134" s="25">
        <v>100</v>
      </c>
      <c r="AI134" s="25">
        <v>100</v>
      </c>
      <c r="AJ134" s="25">
        <v>100</v>
      </c>
      <c r="AK134" s="25">
        <v>100</v>
      </c>
      <c r="AL134" s="25">
        <v>100</v>
      </c>
      <c r="AM134" s="25">
        <v>100</v>
      </c>
      <c r="AN134" s="25">
        <v>100</v>
      </c>
      <c r="AO134" s="159">
        <v>100</v>
      </c>
    </row>
    <row r="135" spans="1:41" s="78" customFormat="1" ht="51">
      <c r="A135" s="368" t="str">
        <f>'[1]2_ESTRUCTURA_PDM'!H24</f>
        <v>1.3.07</v>
      </c>
      <c r="B135" s="333">
        <f>'[1]2_ESTRUCTURA_PDM'!I24</f>
        <v>10</v>
      </c>
      <c r="C135" s="373" t="str">
        <f>'[1]2_ESTRUCTURA_PDM'!J24</f>
        <v xml:space="preserve">Reconocimiento de las identidades y diversidades sexuales </v>
      </c>
      <c r="D135" s="371" t="s">
        <v>443</v>
      </c>
      <c r="E135" s="333" t="e">
        <f>#REF!+#REF!</f>
        <v>#REF!</v>
      </c>
      <c r="F135" s="35">
        <f>'PROGRAMADO_METAS_PRODUCTO 2018'!F135</f>
        <v>124</v>
      </c>
      <c r="G135" s="22">
        <f>'PROGRAMADO_METAS_PRODUCTO 2018'!G135</f>
        <v>50</v>
      </c>
      <c r="H135" s="35" t="str">
        <f>'PROGRAMADO_METAS_PRODUCTO 2018'!I135</f>
        <v>Construccion del plan de accion para la ejecucion de la politica pública</v>
      </c>
      <c r="I135" s="35">
        <f>'PROGRAMADO_METAS_PRODUCTO 2018'!J135</f>
        <v>1</v>
      </c>
      <c r="J135" s="35" t="str">
        <f>'PROGRAMADO_METAS_PRODUCTO 2018'!K135</f>
        <v>Mantenimiento
(Stock)</v>
      </c>
      <c r="K135" s="35" t="str">
        <f>'PROGRAMADO_METAS_PRODUCTO 2018'!L135</f>
        <v>MUJ124</v>
      </c>
      <c r="L135" s="35" t="str">
        <f>'PROGRAMADO_METAS_PRODUCTO 2018'!N135</f>
        <v>Plan de accion de la política pública de identidades y diversidades sexuales, construido</v>
      </c>
      <c r="M135" s="35" t="str">
        <f>'PROGRAMADO_METAS_PRODUCTO 2018'!O135</f>
        <v>Gestión para el Desarrollo Integral de Grupos Poblacionales</v>
      </c>
      <c r="N135" s="35" t="str">
        <f>'PROGRAMADO_METAS_PRODUCTO 2018'!Q135</f>
        <v>ND</v>
      </c>
      <c r="O135" s="53">
        <f>'PROGRAMADO_METAS_PRODUCTO 2018'!R135</f>
        <v>0</v>
      </c>
      <c r="P135" s="53">
        <f>'PROGRAMADO_METAS_PRODUCTO 2018'!S135</f>
        <v>1</v>
      </c>
      <c r="Q135" s="53">
        <f>'PROGRAMADO_METAS_PRODUCTO 2018'!T135</f>
        <v>1</v>
      </c>
      <c r="R135" s="53">
        <f>'PROGRAMADO_METAS_PRODUCTO 2018'!U135</f>
        <v>1</v>
      </c>
      <c r="S135" s="35" t="str">
        <f>'PROGRAMADO_METAS_PRODUCTO 2018'!V135</f>
        <v>Secretaría de la Mujer y Equidad de Género</v>
      </c>
      <c r="T135" s="158"/>
      <c r="U135" s="14" t="s">
        <v>850</v>
      </c>
      <c r="V135" s="14" t="s">
        <v>850</v>
      </c>
      <c r="W135" s="14" t="s">
        <v>850</v>
      </c>
      <c r="X135" s="14" t="s">
        <v>850</v>
      </c>
      <c r="Y135" s="14" t="s">
        <v>850</v>
      </c>
      <c r="Z135" s="14" t="s">
        <v>850</v>
      </c>
      <c r="AA135" s="159" t="s">
        <v>850</v>
      </c>
      <c r="AB135" s="184"/>
      <c r="AC135" s="160">
        <v>0</v>
      </c>
      <c r="AD135" s="25">
        <v>0</v>
      </c>
      <c r="AE135" s="25">
        <v>0</v>
      </c>
      <c r="AF135" s="25">
        <v>0</v>
      </c>
      <c r="AG135" s="25">
        <v>0</v>
      </c>
      <c r="AH135" s="25">
        <v>0</v>
      </c>
      <c r="AI135" s="25">
        <v>0</v>
      </c>
      <c r="AJ135" s="25">
        <v>0</v>
      </c>
      <c r="AK135" s="25">
        <v>0</v>
      </c>
      <c r="AL135" s="25">
        <v>0</v>
      </c>
      <c r="AM135" s="25">
        <v>0</v>
      </c>
      <c r="AN135" s="25">
        <v>0</v>
      </c>
      <c r="AO135" s="159">
        <v>0</v>
      </c>
    </row>
    <row r="136" spans="1:41" s="78" customFormat="1" ht="63.75">
      <c r="A136" s="352"/>
      <c r="B136" s="356"/>
      <c r="C136" s="373"/>
      <c r="D136" s="361"/>
      <c r="E136" s="356"/>
      <c r="F136" s="35">
        <f>'PROGRAMADO_METAS_PRODUCTO 2018'!F136</f>
        <v>125</v>
      </c>
      <c r="G136" s="22">
        <f>'PROGRAMADO_METAS_PRODUCTO 2018'!G136</f>
        <v>50</v>
      </c>
      <c r="H136" s="35" t="str">
        <f>'PROGRAMADO_METAS_PRODUCTO 2018'!I136</f>
        <v>Implementar en un 10% la politica publica  de identidades y diversidades sexuales</v>
      </c>
      <c r="I136" s="35">
        <f>'PROGRAMADO_METAS_PRODUCTO 2018'!J136</f>
        <v>10</v>
      </c>
      <c r="J136" s="35" t="str">
        <f>'PROGRAMADO_METAS_PRODUCTO 2018'!K136</f>
        <v>Incremento
(Acumulado)</v>
      </c>
      <c r="K136" s="35" t="str">
        <f>'PROGRAMADO_METAS_PRODUCTO 2018'!L136</f>
        <v>MUJ125</v>
      </c>
      <c r="L136" s="35" t="str">
        <f>'PROGRAMADO_METAS_PRODUCTO 2018'!N136</f>
        <v>Porcentaje de ejecucion de la implementacion del  plan de accion de la política pública de identidades y diversidades sexuales</v>
      </c>
      <c r="M136" s="35" t="str">
        <f>'PROGRAMADO_METAS_PRODUCTO 2018'!O136</f>
        <v>Gestión para el Desarrollo Integral de Grupos Poblacionales</v>
      </c>
      <c r="N136" s="35" t="str">
        <f>'PROGRAMADO_METAS_PRODUCTO 2018'!Q136</f>
        <v>ND</v>
      </c>
      <c r="O136" s="53">
        <f>'PROGRAMADO_METAS_PRODUCTO 2018'!R136</f>
        <v>0</v>
      </c>
      <c r="P136" s="53">
        <f>'PROGRAMADO_METAS_PRODUCTO 2018'!S136</f>
        <v>2</v>
      </c>
      <c r="Q136" s="53">
        <f>'PROGRAMADO_METAS_PRODUCTO 2018'!T136</f>
        <v>4</v>
      </c>
      <c r="R136" s="53">
        <f>'PROGRAMADO_METAS_PRODUCTO 2018'!U136</f>
        <v>4</v>
      </c>
      <c r="S136" s="35" t="str">
        <f>'PROGRAMADO_METAS_PRODUCTO 2018'!V136</f>
        <v>Secretaría de la Mujer y Equidad de Género</v>
      </c>
      <c r="T136" s="158"/>
      <c r="U136" s="14" t="s">
        <v>850</v>
      </c>
      <c r="V136" s="14" t="s">
        <v>850</v>
      </c>
      <c r="W136" s="14" t="s">
        <v>850</v>
      </c>
      <c r="X136" s="14" t="s">
        <v>850</v>
      </c>
      <c r="Y136" s="14" t="s">
        <v>850</v>
      </c>
      <c r="Z136" s="14" t="s">
        <v>850</v>
      </c>
      <c r="AA136" s="159" t="s">
        <v>850</v>
      </c>
      <c r="AB136" s="184"/>
      <c r="AC136" s="160">
        <v>0</v>
      </c>
      <c r="AD136" s="25">
        <v>0</v>
      </c>
      <c r="AE136" s="25">
        <v>0</v>
      </c>
      <c r="AF136" s="25">
        <v>0</v>
      </c>
      <c r="AG136" s="25">
        <v>0</v>
      </c>
      <c r="AH136" s="25">
        <v>0</v>
      </c>
      <c r="AI136" s="25">
        <v>0</v>
      </c>
      <c r="AJ136" s="25">
        <v>0</v>
      </c>
      <c r="AK136" s="25">
        <v>0</v>
      </c>
      <c r="AL136" s="25">
        <v>0</v>
      </c>
      <c r="AM136" s="25">
        <v>0</v>
      </c>
      <c r="AN136" s="25">
        <v>100</v>
      </c>
      <c r="AO136" s="159">
        <v>100</v>
      </c>
    </row>
    <row r="137" spans="1:41" s="78" customFormat="1" ht="96.75" customHeight="1">
      <c r="A137" s="21" t="str">
        <f>'[1]2_ESTRUCTURA_PDM'!H25</f>
        <v>1.3.08</v>
      </c>
      <c r="B137" s="22">
        <f>'[1]2_ESTRUCTURA_PDM'!I25</f>
        <v>10</v>
      </c>
      <c r="C137" s="85" t="str">
        <f>'[1]2_ESTRUCTURA_PDM'!J25</f>
        <v>Por el reconocimiento a la diversidad étnica</v>
      </c>
      <c r="D137" s="21" t="e">
        <f>#REF!</f>
        <v>#REF!</v>
      </c>
      <c r="E137" s="22" t="e">
        <f>#REF!</f>
        <v>#REF!</v>
      </c>
      <c r="F137" s="35">
        <f>'PROGRAMADO_METAS_PRODUCTO 2018'!F137</f>
        <v>126</v>
      </c>
      <c r="G137" s="22">
        <f>'PROGRAMADO_METAS_PRODUCTO 2018'!G137</f>
        <v>100</v>
      </c>
      <c r="H137" s="35" t="str">
        <f>'PROGRAMADO_METAS_PRODUCTO 2018'!I137</f>
        <v>Realizar y/o apoyar dos actividades anuales de reconocimiento de identidad indígena o afrodescendiente</v>
      </c>
      <c r="I137" s="35">
        <f>'PROGRAMADO_METAS_PRODUCTO 2018'!J137</f>
        <v>2</v>
      </c>
      <c r="J137" s="35" t="str">
        <f>'PROGRAMADO_METAS_PRODUCTO 2018'!K137</f>
        <v>Mantenimiento
(Stock)</v>
      </c>
      <c r="K137" s="35" t="str">
        <f>'PROGRAMADO_METAS_PRODUCTO 2018'!L137</f>
        <v>MUJ126</v>
      </c>
      <c r="L137" s="35" t="str">
        <f>'PROGRAMADO_METAS_PRODUCTO 2018'!N137</f>
        <v>Número de actividades anuales realizadas o apoyadas que promuevan la inclusión de la población étnica y afro en asuntos de ciudad</v>
      </c>
      <c r="M137" s="35" t="str">
        <f>'PROGRAMADO_METAS_PRODUCTO 2018'!O137</f>
        <v>Gestión para el Desarrollo Integral de Grupos Poblacionales</v>
      </c>
      <c r="N137" s="35" t="str">
        <f>'PROGRAMADO_METAS_PRODUCTO 2018'!Q137</f>
        <v>ND</v>
      </c>
      <c r="O137" s="53">
        <f>'PROGRAMADO_METAS_PRODUCTO 2018'!R137</f>
        <v>0</v>
      </c>
      <c r="P137" s="53">
        <f>'PROGRAMADO_METAS_PRODUCTO 2018'!S137</f>
        <v>2</v>
      </c>
      <c r="Q137" s="53">
        <f>'PROGRAMADO_METAS_PRODUCTO 2018'!T137</f>
        <v>2</v>
      </c>
      <c r="R137" s="53">
        <f>'PROGRAMADO_METAS_PRODUCTO 2018'!U137</f>
        <v>2</v>
      </c>
      <c r="S137" s="35" t="str">
        <f>'PROGRAMADO_METAS_PRODUCTO 2018'!V137</f>
        <v>Secretaría de la Mujer y Equidad de Género</v>
      </c>
      <c r="T137" s="158"/>
      <c r="U137" s="14" t="s">
        <v>850</v>
      </c>
      <c r="V137" s="14" t="s">
        <v>850</v>
      </c>
      <c r="W137" s="14" t="s">
        <v>850</v>
      </c>
      <c r="X137" s="14" t="s">
        <v>850</v>
      </c>
      <c r="Y137" s="14" t="s">
        <v>850</v>
      </c>
      <c r="Z137" s="14" t="s">
        <v>850</v>
      </c>
      <c r="AA137" s="159" t="s">
        <v>850</v>
      </c>
      <c r="AB137" s="184"/>
      <c r="AC137" s="160">
        <v>0</v>
      </c>
      <c r="AD137" s="25">
        <v>0</v>
      </c>
      <c r="AE137" s="25">
        <v>0</v>
      </c>
      <c r="AF137" s="25">
        <v>0</v>
      </c>
      <c r="AG137" s="25">
        <v>0</v>
      </c>
      <c r="AH137" s="25">
        <v>0</v>
      </c>
      <c r="AI137" s="25">
        <v>0</v>
      </c>
      <c r="AJ137" s="25">
        <v>0</v>
      </c>
      <c r="AK137" s="25">
        <v>50</v>
      </c>
      <c r="AL137" s="25">
        <v>50</v>
      </c>
      <c r="AM137" s="25">
        <v>50</v>
      </c>
      <c r="AN137" s="25">
        <v>100</v>
      </c>
      <c r="AO137" s="159">
        <v>100</v>
      </c>
    </row>
    <row r="138" spans="1:41" s="78" customFormat="1" ht="38.25">
      <c r="A138" s="368" t="str">
        <f>'[1]2_ESTRUCTURA_PDM'!H26</f>
        <v>1.3.09</v>
      </c>
      <c r="B138" s="333">
        <f>'[1]2_ESTRUCTURA_PDM'!I26</f>
        <v>10</v>
      </c>
      <c r="C138" s="373" t="str">
        <f>'[1]2_ESTRUCTURA_PDM'!J26</f>
        <v>Apoyo a las estrategias de Superación de Pobreza Extrema</v>
      </c>
      <c r="D138" s="371" t="e">
        <f>#REF!</f>
        <v>#REF!</v>
      </c>
      <c r="E138" s="333" t="e">
        <f>#REF!</f>
        <v>#REF!</v>
      </c>
      <c r="F138" s="35">
        <f>'PROGRAMADO_METAS_PRODUCTO 2018'!F138</f>
        <v>127</v>
      </c>
      <c r="G138" s="22">
        <f>'PROGRAMADO_METAS_PRODUCTO 2018'!G138</f>
        <v>25</v>
      </c>
      <c r="H138" s="35" t="str">
        <f>'PROGRAMADO_METAS_PRODUCTO 2018'!I138</f>
        <v>Atender el 100% de familias inscritas en el programa Mas Familias en Acción</v>
      </c>
      <c r="I138" s="35">
        <f>'PROGRAMADO_METAS_PRODUCTO 2018'!J138</f>
        <v>100</v>
      </c>
      <c r="J138" s="35" t="str">
        <f>'PROGRAMADO_METAS_PRODUCTO 2018'!K138</f>
        <v>Mantenimiento
(Stock)</v>
      </c>
      <c r="K138" s="35" t="str">
        <f>'PROGRAMADO_METAS_PRODUCTO 2018'!L138</f>
        <v>DES127</v>
      </c>
      <c r="L138" s="35" t="str">
        <f>'PROGRAMADO_METAS_PRODUCTO 2018'!N138</f>
        <v>Porcentaje de familias atendidas en el programa "Más familias en acción"</v>
      </c>
      <c r="M138" s="35" t="str">
        <f>'PROGRAMADO_METAS_PRODUCTO 2018'!O138</f>
        <v>Gestión para el Desarrollo Integral de Grupos Poblacionales</v>
      </c>
      <c r="N138" s="35">
        <f>'PROGRAMADO_METAS_PRODUCTO 2018'!Q138</f>
        <v>100</v>
      </c>
      <c r="O138" s="53">
        <f>'PROGRAMADO_METAS_PRODUCTO 2018'!R138</f>
        <v>100</v>
      </c>
      <c r="P138" s="53">
        <f>'PROGRAMADO_METAS_PRODUCTO 2018'!S138</f>
        <v>100</v>
      </c>
      <c r="Q138" s="53">
        <f>'PROGRAMADO_METAS_PRODUCTO 2018'!T138</f>
        <v>100</v>
      </c>
      <c r="R138" s="53">
        <f>'PROGRAMADO_METAS_PRODUCTO 2018'!U138</f>
        <v>100</v>
      </c>
      <c r="S138" s="35" t="str">
        <f>'PROGRAMADO_METAS_PRODUCTO 2018'!V138</f>
        <v>Secretaría de Desarrollo Social</v>
      </c>
      <c r="T138" s="158"/>
      <c r="U138" s="14">
        <v>100</v>
      </c>
      <c r="V138" s="14">
        <v>100</v>
      </c>
      <c r="W138" s="14">
        <v>100</v>
      </c>
      <c r="X138" s="14">
        <v>100</v>
      </c>
      <c r="Y138" s="14">
        <v>100</v>
      </c>
      <c r="Z138" s="14">
        <v>100</v>
      </c>
      <c r="AA138" s="159">
        <v>100</v>
      </c>
      <c r="AB138" s="184"/>
      <c r="AC138" s="160">
        <v>100</v>
      </c>
      <c r="AD138" s="25">
        <v>100</v>
      </c>
      <c r="AE138" s="25">
        <v>100</v>
      </c>
      <c r="AF138" s="25">
        <v>100</v>
      </c>
      <c r="AG138" s="25">
        <v>100</v>
      </c>
      <c r="AH138" s="25">
        <v>100</v>
      </c>
      <c r="AI138" s="25">
        <v>100</v>
      </c>
      <c r="AJ138" s="25">
        <v>100</v>
      </c>
      <c r="AK138" s="25">
        <v>100</v>
      </c>
      <c r="AL138" s="25">
        <v>100</v>
      </c>
      <c r="AM138" s="25">
        <v>100</v>
      </c>
      <c r="AN138" s="25">
        <v>100</v>
      </c>
      <c r="AO138" s="159">
        <v>100</v>
      </c>
    </row>
    <row r="139" spans="1:41" s="78" customFormat="1" ht="38.25">
      <c r="A139" s="352"/>
      <c r="B139" s="334"/>
      <c r="C139" s="373"/>
      <c r="D139" s="332"/>
      <c r="E139" s="334"/>
      <c r="F139" s="35">
        <f>'PROGRAMADO_METAS_PRODUCTO 2018'!F139</f>
        <v>128</v>
      </c>
      <c r="G139" s="22">
        <f>'PROGRAMADO_METAS_PRODUCTO 2018'!G139</f>
        <v>25</v>
      </c>
      <c r="H139" s="35" t="str">
        <f>'PROGRAMADO_METAS_PRODUCTO 2018'!I139</f>
        <v>Atender el 100% de familias beneficiarias del programa red unidos</v>
      </c>
      <c r="I139" s="35">
        <f>'PROGRAMADO_METAS_PRODUCTO 2018'!J139</f>
        <v>100</v>
      </c>
      <c r="J139" s="35" t="str">
        <f>'PROGRAMADO_METAS_PRODUCTO 2018'!K139</f>
        <v>Mantenimiento
(Stock)</v>
      </c>
      <c r="K139" s="35" t="str">
        <f>'PROGRAMADO_METAS_PRODUCTO 2018'!L139</f>
        <v>DES128</v>
      </c>
      <c r="L139" s="35" t="str">
        <f>'PROGRAMADO_METAS_PRODUCTO 2018'!N139</f>
        <v>Porcentaje de familias del programa Red Unidos con acompañamiento</v>
      </c>
      <c r="M139" s="35" t="str">
        <f>'PROGRAMADO_METAS_PRODUCTO 2018'!O139</f>
        <v>Atención y Orientación Integral a Población Vulnerable</v>
      </c>
      <c r="N139" s="35">
        <f>'PROGRAMADO_METAS_PRODUCTO 2018'!Q139</f>
        <v>91.4</v>
      </c>
      <c r="O139" s="53">
        <f>'PROGRAMADO_METAS_PRODUCTO 2018'!R139</f>
        <v>100</v>
      </c>
      <c r="P139" s="53">
        <f>'PROGRAMADO_METAS_PRODUCTO 2018'!S139</f>
        <v>100</v>
      </c>
      <c r="Q139" s="53">
        <f>'PROGRAMADO_METAS_PRODUCTO 2018'!T139</f>
        <v>100</v>
      </c>
      <c r="R139" s="53">
        <f>'PROGRAMADO_METAS_PRODUCTO 2018'!U139</f>
        <v>100</v>
      </c>
      <c r="S139" s="35" t="str">
        <f>'PROGRAMADO_METAS_PRODUCTO 2018'!V139</f>
        <v>Secretaría de Desarrollo Social</v>
      </c>
      <c r="T139" s="158"/>
      <c r="U139" s="14">
        <v>77</v>
      </c>
      <c r="V139" s="14">
        <v>77</v>
      </c>
      <c r="W139" s="14">
        <v>77</v>
      </c>
      <c r="X139" s="14">
        <v>77</v>
      </c>
      <c r="Y139" s="14">
        <v>77</v>
      </c>
      <c r="Z139" s="14">
        <v>77</v>
      </c>
      <c r="AA139" s="159">
        <v>77</v>
      </c>
      <c r="AB139" s="184"/>
      <c r="AC139" s="160">
        <v>76.849999999999994</v>
      </c>
      <c r="AD139" s="25">
        <v>76.849999999999994</v>
      </c>
      <c r="AE139" s="25">
        <v>100</v>
      </c>
      <c r="AF139" s="25">
        <v>100</v>
      </c>
      <c r="AG139" s="25">
        <v>100</v>
      </c>
      <c r="AH139" s="25">
        <v>100</v>
      </c>
      <c r="AI139" s="25">
        <v>100</v>
      </c>
      <c r="AJ139" s="25">
        <v>100</v>
      </c>
      <c r="AK139" s="25">
        <v>100</v>
      </c>
      <c r="AL139" s="25">
        <v>100</v>
      </c>
      <c r="AM139" s="25">
        <v>100</v>
      </c>
      <c r="AN139" s="25">
        <v>100</v>
      </c>
      <c r="AO139" s="159">
        <v>100</v>
      </c>
    </row>
    <row r="140" spans="1:41" s="78" customFormat="1" ht="51">
      <c r="A140" s="352"/>
      <c r="B140" s="334"/>
      <c r="C140" s="373"/>
      <c r="D140" s="332"/>
      <c r="E140" s="334"/>
      <c r="F140" s="35">
        <f>'PROGRAMADO_METAS_PRODUCTO 2018'!F140</f>
        <v>129</v>
      </c>
      <c r="G140" s="22">
        <f>'PROGRAMADO_METAS_PRODUCTO 2018'!G140</f>
        <v>25</v>
      </c>
      <c r="H140" s="35" t="str">
        <f>'PROGRAMADO_METAS_PRODUCTO 2018'!I140</f>
        <v>Realizar 4 procesos de formación en artes y oficios</v>
      </c>
      <c r="I140" s="35">
        <f>'PROGRAMADO_METAS_PRODUCTO 2018'!J140</f>
        <v>4</v>
      </c>
      <c r="J140" s="35" t="str">
        <f>'PROGRAMADO_METAS_PRODUCTO 2018'!K140</f>
        <v>Incremento
(Flujo)</v>
      </c>
      <c r="K140" s="35" t="str">
        <f>'PROGRAMADO_METAS_PRODUCTO 2018'!L140</f>
        <v>DES129</v>
      </c>
      <c r="L140" s="35" t="str">
        <f>'PROGRAMADO_METAS_PRODUCTO 2018'!N140</f>
        <v>Número de procesos de formación realizados en artes y oficios</v>
      </c>
      <c r="M140" s="35" t="str">
        <f>'PROGRAMADO_METAS_PRODUCTO 2018'!O140</f>
        <v>Gestión para el Autosostenimiento, el emprendimiento y el Fomento Empresarial</v>
      </c>
      <c r="N140" s="35">
        <f>'PROGRAMADO_METAS_PRODUCTO 2018'!Q140</f>
        <v>1</v>
      </c>
      <c r="O140" s="53">
        <f>'PROGRAMADO_METAS_PRODUCTO 2018'!R140</f>
        <v>1</v>
      </c>
      <c r="P140" s="53">
        <f>'PROGRAMADO_METAS_PRODUCTO 2018'!S140</f>
        <v>1</v>
      </c>
      <c r="Q140" s="53">
        <f>'PROGRAMADO_METAS_PRODUCTO 2018'!T140</f>
        <v>1</v>
      </c>
      <c r="R140" s="53">
        <f>'PROGRAMADO_METAS_PRODUCTO 2018'!U140</f>
        <v>1</v>
      </c>
      <c r="S140" s="35" t="str">
        <f>'PROGRAMADO_METAS_PRODUCTO 2018'!V140</f>
        <v>Secretaría de Desarrollo Social</v>
      </c>
      <c r="T140" s="158"/>
      <c r="U140" s="14">
        <v>100</v>
      </c>
      <c r="V140" s="14">
        <v>100</v>
      </c>
      <c r="W140" s="14">
        <v>100</v>
      </c>
      <c r="X140" s="14">
        <v>100</v>
      </c>
      <c r="Y140" s="14">
        <v>100</v>
      </c>
      <c r="Z140" s="14">
        <v>100</v>
      </c>
      <c r="AA140" s="159">
        <v>100</v>
      </c>
      <c r="AB140" s="184"/>
      <c r="AC140" s="160">
        <v>0</v>
      </c>
      <c r="AD140" s="25">
        <v>100</v>
      </c>
      <c r="AE140" s="25">
        <v>100</v>
      </c>
      <c r="AF140" s="25">
        <v>100</v>
      </c>
      <c r="AG140" s="25">
        <v>100</v>
      </c>
      <c r="AH140" s="25">
        <v>100</v>
      </c>
      <c r="AI140" s="25">
        <v>100</v>
      </c>
      <c r="AJ140" s="25">
        <v>100</v>
      </c>
      <c r="AK140" s="25">
        <v>100</v>
      </c>
      <c r="AL140" s="25">
        <v>100</v>
      </c>
      <c r="AM140" s="25">
        <v>100</v>
      </c>
      <c r="AN140" s="25">
        <v>100</v>
      </c>
      <c r="AO140" s="159">
        <v>100</v>
      </c>
    </row>
    <row r="141" spans="1:41" s="78" customFormat="1" ht="38.25">
      <c r="A141" s="331"/>
      <c r="B141" s="334"/>
      <c r="C141" s="353"/>
      <c r="D141" s="332"/>
      <c r="E141" s="334"/>
      <c r="F141" s="33">
        <f>'PROGRAMADO_METAS_PRODUCTO 2018'!F141</f>
        <v>130</v>
      </c>
      <c r="G141" s="32">
        <f>'PROGRAMADO_METAS_PRODUCTO 2018'!G141</f>
        <v>25</v>
      </c>
      <c r="H141" s="33" t="str">
        <f>'PROGRAMADO_METAS_PRODUCTO 2018'!I141</f>
        <v>Atender el 100% de solicitudes con cumplimiento de requisitos para auxilio funerario</v>
      </c>
      <c r="I141" s="33">
        <f>'PROGRAMADO_METAS_PRODUCTO 2018'!J141</f>
        <v>100</v>
      </c>
      <c r="J141" s="33" t="str">
        <f>'PROGRAMADO_METAS_PRODUCTO 2018'!K141</f>
        <v>Mantenimiento
(Stock)</v>
      </c>
      <c r="K141" s="33" t="str">
        <f>'PROGRAMADO_METAS_PRODUCTO 2018'!L141</f>
        <v>DES130</v>
      </c>
      <c r="L141" s="33" t="str">
        <f>'PROGRAMADO_METAS_PRODUCTO 2018'!N141</f>
        <v>Porcentaje de solicitudes de auxilio funerario atendidas</v>
      </c>
      <c r="M141" s="33" t="str">
        <f>'PROGRAMADO_METAS_PRODUCTO 2018'!O141</f>
        <v>Atención y Orientación Integral a Población Vulnerable</v>
      </c>
      <c r="N141" s="33">
        <f>'PROGRAMADO_METAS_PRODUCTO 2018'!Q141</f>
        <v>100</v>
      </c>
      <c r="O141" s="45">
        <f>'PROGRAMADO_METAS_PRODUCTO 2018'!R141</f>
        <v>100</v>
      </c>
      <c r="P141" s="45">
        <f>'PROGRAMADO_METAS_PRODUCTO 2018'!S141</f>
        <v>100</v>
      </c>
      <c r="Q141" s="45">
        <f>'PROGRAMADO_METAS_PRODUCTO 2018'!T141</f>
        <v>100</v>
      </c>
      <c r="R141" s="45">
        <f>'PROGRAMADO_METAS_PRODUCTO 2018'!U141</f>
        <v>100</v>
      </c>
      <c r="S141" s="33" t="str">
        <f>'PROGRAMADO_METAS_PRODUCTO 2018'!V141</f>
        <v>Secretaría de Desarrollo Social</v>
      </c>
      <c r="T141" s="158"/>
      <c r="U141" s="14">
        <v>100</v>
      </c>
      <c r="V141" s="14">
        <v>100</v>
      </c>
      <c r="W141" s="14">
        <v>100</v>
      </c>
      <c r="X141" s="14">
        <v>100</v>
      </c>
      <c r="Y141" s="14">
        <v>100</v>
      </c>
      <c r="Z141" s="14">
        <v>100</v>
      </c>
      <c r="AA141" s="159">
        <v>100</v>
      </c>
      <c r="AB141" s="184"/>
      <c r="AC141" s="160">
        <v>100</v>
      </c>
      <c r="AD141" s="25">
        <v>100</v>
      </c>
      <c r="AE141" s="25">
        <v>100</v>
      </c>
      <c r="AF141" s="25">
        <v>100</v>
      </c>
      <c r="AG141" s="25">
        <v>100</v>
      </c>
      <c r="AH141" s="25">
        <v>100</v>
      </c>
      <c r="AI141" s="25">
        <v>100</v>
      </c>
      <c r="AJ141" s="25">
        <v>100</v>
      </c>
      <c r="AK141" s="25">
        <v>100</v>
      </c>
      <c r="AL141" s="25">
        <v>100</v>
      </c>
      <c r="AM141" s="25">
        <v>100</v>
      </c>
      <c r="AN141" s="25">
        <v>100</v>
      </c>
      <c r="AO141" s="159">
        <v>100</v>
      </c>
    </row>
    <row r="142" spans="1:41" s="20" customFormat="1" ht="15" customHeight="1">
      <c r="A142" s="74" t="s">
        <v>75</v>
      </c>
      <c r="B142" s="75"/>
      <c r="C142" s="74" t="s">
        <v>75</v>
      </c>
      <c r="D142" s="75"/>
      <c r="E142" s="75"/>
      <c r="F142" s="75"/>
      <c r="G142" s="75"/>
      <c r="H142" s="75"/>
      <c r="I142" s="75"/>
      <c r="J142" s="75"/>
      <c r="K142" s="75"/>
      <c r="L142" s="75"/>
      <c r="M142" s="75"/>
      <c r="N142" s="75"/>
      <c r="O142" s="75"/>
      <c r="P142" s="75"/>
      <c r="Q142" s="75"/>
      <c r="R142" s="75"/>
      <c r="S142" s="77"/>
      <c r="T142" s="158"/>
      <c r="U142" s="180"/>
      <c r="V142" s="180"/>
      <c r="W142" s="180"/>
      <c r="X142" s="180"/>
      <c r="Y142" s="180"/>
      <c r="Z142" s="180"/>
      <c r="AA142" s="181"/>
      <c r="AB142" s="42"/>
      <c r="AC142" s="183"/>
      <c r="AD142" s="183"/>
      <c r="AE142" s="183"/>
      <c r="AF142" s="183"/>
      <c r="AG142" s="183"/>
      <c r="AH142" s="183"/>
      <c r="AI142" s="183"/>
      <c r="AJ142" s="183"/>
      <c r="AK142" s="183"/>
      <c r="AL142" s="183"/>
      <c r="AM142" s="183"/>
      <c r="AN142" s="183"/>
      <c r="AO142" s="181"/>
    </row>
    <row r="143" spans="1:41" s="87" customFormat="1" ht="140.25">
      <c r="A143" s="355" t="str">
        <f>'[1]2_ESTRUCTURA_PDM'!H27</f>
        <v>1.4.01</v>
      </c>
      <c r="B143" s="334">
        <f>'[1]2_ESTRUCTURA_PDM'!I27</f>
        <v>50</v>
      </c>
      <c r="C143" s="354" t="str">
        <f>'[1]2_ESTRUCTURA_PDM'!J27</f>
        <v>Fomento de la actividad física, la recreación, la educación física y el deporte</v>
      </c>
      <c r="D143" s="370" t="e">
        <f>#REF!</f>
        <v>#REF!</v>
      </c>
      <c r="E143" s="334" t="e">
        <f>#REF!</f>
        <v>#REF!</v>
      </c>
      <c r="F143" s="79">
        <f>'PROGRAMADO_METAS_PRODUCTO 2018'!F143</f>
        <v>131</v>
      </c>
      <c r="G143" s="86">
        <f>'PROGRAMADO_METAS_PRODUCTO 2018'!G143</f>
        <v>20</v>
      </c>
      <c r="H143" s="79" t="str">
        <f>'PROGRAMADO_METAS_PRODUCTO 2018'!I143</f>
        <v>Ejecutar 7 programas de Deporte (apoyo a talentos deportistas y de alto rendimiento, deporte adaptado, eventos de carácter nacional, clubes ligas y escuelas deportivas, semilleros de talentos deportivos, deporte social comunitario, juegos universitarios e interclubes)  en la zona rural y urbana del municipio de Manizales.</v>
      </c>
      <c r="I143" s="79">
        <f>'PROGRAMADO_METAS_PRODUCTO 2018'!J143</f>
        <v>7</v>
      </c>
      <c r="J143" s="79" t="str">
        <f>'PROGRAMADO_METAS_PRODUCTO 2018'!K143</f>
        <v>Mantenimiento
(Stock)</v>
      </c>
      <c r="K143" s="79" t="str">
        <f>'PROGRAMADO_METAS_PRODUCTO 2018'!L143</f>
        <v>DEP131</v>
      </c>
      <c r="L143" s="79" t="str">
        <f>'PROGRAMADO_METAS_PRODUCTO 2018'!N143</f>
        <v>Número de programas deportivos ejecutados</v>
      </c>
      <c r="M143" s="79" t="str">
        <f>'PROGRAMADO_METAS_PRODUCTO 2018'!O143</f>
        <v>Gestión para el Fomento del Deporte y la Sana Recreación</v>
      </c>
      <c r="N143" s="79">
        <f>'PROGRAMADO_METAS_PRODUCTO 2018'!Q143</f>
        <v>4</v>
      </c>
      <c r="O143" s="82">
        <f>'PROGRAMADO_METAS_PRODUCTO 2018'!R143</f>
        <v>7</v>
      </c>
      <c r="P143" s="82">
        <f>'PROGRAMADO_METAS_PRODUCTO 2018'!S143</f>
        <v>7</v>
      </c>
      <c r="Q143" s="82">
        <f>'PROGRAMADO_METAS_PRODUCTO 2018'!T143</f>
        <v>7</v>
      </c>
      <c r="R143" s="82">
        <f>'PROGRAMADO_METAS_PRODUCTO 2018'!U143</f>
        <v>7</v>
      </c>
      <c r="S143" s="79" t="str">
        <f>'PROGRAMADO_METAS_PRODUCTO 2018'!V143</f>
        <v>Secretaría de Deportes</v>
      </c>
      <c r="T143" s="158"/>
      <c r="U143" s="14">
        <v>71.428571428571431</v>
      </c>
      <c r="V143" s="14">
        <v>71.428571428571431</v>
      </c>
      <c r="W143" s="14">
        <v>71.428571428571431</v>
      </c>
      <c r="X143" s="14">
        <v>71.428571428571431</v>
      </c>
      <c r="Y143" s="14">
        <v>100</v>
      </c>
      <c r="Z143" s="14">
        <v>100</v>
      </c>
      <c r="AA143" s="159">
        <v>100</v>
      </c>
      <c r="AB143" s="185"/>
      <c r="AC143" s="160">
        <v>28.571428571428569</v>
      </c>
      <c r="AD143" s="25">
        <v>57.142857142857139</v>
      </c>
      <c r="AE143" s="25">
        <v>57.142857142857139</v>
      </c>
      <c r="AF143" s="25">
        <v>100</v>
      </c>
      <c r="AG143" s="25">
        <v>100</v>
      </c>
      <c r="AH143" s="25">
        <v>100</v>
      </c>
      <c r="AI143" s="25">
        <v>100</v>
      </c>
      <c r="AJ143" s="25">
        <v>100</v>
      </c>
      <c r="AK143" s="25">
        <v>100</v>
      </c>
      <c r="AL143" s="25">
        <v>100</v>
      </c>
      <c r="AM143" s="25">
        <v>100</v>
      </c>
      <c r="AN143" s="25">
        <v>100</v>
      </c>
      <c r="AO143" s="159">
        <v>100</v>
      </c>
    </row>
    <row r="144" spans="1:41" s="87" customFormat="1" ht="102">
      <c r="A144" s="352"/>
      <c r="B144" s="334"/>
      <c r="C144" s="354"/>
      <c r="D144" s="332"/>
      <c r="E144" s="334"/>
      <c r="F144" s="35">
        <f>'PROGRAMADO_METAS_PRODUCTO 2018'!F144</f>
        <v>132</v>
      </c>
      <c r="G144" s="22">
        <f>'PROGRAMADO_METAS_PRODUCTO 2018'!G144</f>
        <v>20</v>
      </c>
      <c r="H144" s="35" t="str">
        <f>'PROGRAMADO_METAS_PRODUCTO 2018'!I144</f>
        <v xml:space="preserve">Realizar 5 programas recreativos (tomas recreativas, festivales recreativos, cuadras recreativas, centros comunitarios de actividad física y recreación, ludotecas) en las comunas y corregimientos del municipio de Manizales. </v>
      </c>
      <c r="I144" s="35">
        <f>'PROGRAMADO_METAS_PRODUCTO 2018'!J144</f>
        <v>5</v>
      </c>
      <c r="J144" s="35" t="str">
        <f>'PROGRAMADO_METAS_PRODUCTO 2018'!K144</f>
        <v>Mantenimiento
(Stock)</v>
      </c>
      <c r="K144" s="35" t="str">
        <f>'PROGRAMADO_METAS_PRODUCTO 2018'!L144</f>
        <v>DEP132</v>
      </c>
      <c r="L144" s="35" t="str">
        <f>'PROGRAMADO_METAS_PRODUCTO 2018'!N144</f>
        <v>Número de programas recreativos realizados</v>
      </c>
      <c r="M144" s="35" t="str">
        <f>'PROGRAMADO_METAS_PRODUCTO 2018'!O144</f>
        <v>Gestión para el Fomento del Deporte y la Sana Recreación</v>
      </c>
      <c r="N144" s="35">
        <f>'PROGRAMADO_METAS_PRODUCTO 2018'!Q144</f>
        <v>5</v>
      </c>
      <c r="O144" s="53">
        <f>'PROGRAMADO_METAS_PRODUCTO 2018'!R144</f>
        <v>5</v>
      </c>
      <c r="P144" s="53">
        <f>'PROGRAMADO_METAS_PRODUCTO 2018'!S144</f>
        <v>5</v>
      </c>
      <c r="Q144" s="53">
        <f>'PROGRAMADO_METAS_PRODUCTO 2018'!T144</f>
        <v>5</v>
      </c>
      <c r="R144" s="53">
        <f>'PROGRAMADO_METAS_PRODUCTO 2018'!U144</f>
        <v>5</v>
      </c>
      <c r="S144" s="35" t="str">
        <f>'PROGRAMADO_METAS_PRODUCTO 2018'!V144</f>
        <v>Secretaría de Deportes</v>
      </c>
      <c r="T144" s="158"/>
      <c r="U144" s="14">
        <v>80</v>
      </c>
      <c r="V144" s="14">
        <v>80</v>
      </c>
      <c r="W144" s="14">
        <v>80</v>
      </c>
      <c r="X144" s="14">
        <v>80</v>
      </c>
      <c r="Y144" s="14">
        <v>80</v>
      </c>
      <c r="Z144" s="14">
        <v>80</v>
      </c>
      <c r="AA144" s="159">
        <v>80</v>
      </c>
      <c r="AB144" s="185"/>
      <c r="AC144" s="160">
        <v>0</v>
      </c>
      <c r="AD144" s="25">
        <v>20</v>
      </c>
      <c r="AE144" s="25">
        <v>60</v>
      </c>
      <c r="AF144" s="25">
        <v>80</v>
      </c>
      <c r="AG144" s="25">
        <v>80</v>
      </c>
      <c r="AH144" s="25">
        <v>80</v>
      </c>
      <c r="AI144" s="25">
        <v>80</v>
      </c>
      <c r="AJ144" s="25">
        <v>80</v>
      </c>
      <c r="AK144" s="25">
        <v>80</v>
      </c>
      <c r="AL144" s="25">
        <v>80</v>
      </c>
      <c r="AM144" s="25">
        <v>80</v>
      </c>
      <c r="AN144" s="25">
        <v>80</v>
      </c>
      <c r="AO144" s="159">
        <v>80</v>
      </c>
    </row>
    <row r="145" spans="1:41" s="87" customFormat="1" ht="76.5">
      <c r="A145" s="352"/>
      <c r="B145" s="334"/>
      <c r="C145" s="354"/>
      <c r="D145" s="332"/>
      <c r="E145" s="334"/>
      <c r="F145" s="35">
        <f>'PROGRAMADO_METAS_PRODUCTO 2018'!F145</f>
        <v>133</v>
      </c>
      <c r="G145" s="22">
        <f>'PROGRAMADO_METAS_PRODUCTO 2018'!G145</f>
        <v>20</v>
      </c>
      <c r="H145" s="35" t="str">
        <f>'PROGRAMADO_METAS_PRODUCTO 2018'!I145</f>
        <v>Ejecutar 3 programas de Educación Física (juegos escolares, juegos intercolegiados y jornadas extraescolares) en la zona rural y urbana del municipio de Manizales</v>
      </c>
      <c r="I145" s="35">
        <f>'PROGRAMADO_METAS_PRODUCTO 2018'!J145</f>
        <v>3</v>
      </c>
      <c r="J145" s="35" t="str">
        <f>'PROGRAMADO_METAS_PRODUCTO 2018'!K145</f>
        <v>Mantenimiento
(Stock)</v>
      </c>
      <c r="K145" s="35" t="str">
        <f>'PROGRAMADO_METAS_PRODUCTO 2018'!L145</f>
        <v>DEP133</v>
      </c>
      <c r="L145" s="35" t="str">
        <f>'PROGRAMADO_METAS_PRODUCTO 2018'!N145</f>
        <v>Número de programas de educación física ejecutados</v>
      </c>
      <c r="M145" s="35" t="str">
        <f>'PROGRAMADO_METAS_PRODUCTO 2018'!O145</f>
        <v>Gestión para el Fomento del Deporte y la Sana Recreación</v>
      </c>
      <c r="N145" s="35">
        <f>'PROGRAMADO_METAS_PRODUCTO 2018'!Q145</f>
        <v>3</v>
      </c>
      <c r="O145" s="53">
        <f>'PROGRAMADO_METAS_PRODUCTO 2018'!R145</f>
        <v>3</v>
      </c>
      <c r="P145" s="53">
        <f>'PROGRAMADO_METAS_PRODUCTO 2018'!S145</f>
        <v>3</v>
      </c>
      <c r="Q145" s="53">
        <f>'PROGRAMADO_METAS_PRODUCTO 2018'!T145</f>
        <v>3</v>
      </c>
      <c r="R145" s="53">
        <f>'PROGRAMADO_METAS_PRODUCTO 2018'!U145</f>
        <v>3</v>
      </c>
      <c r="S145" s="35" t="str">
        <f>'PROGRAMADO_METAS_PRODUCTO 2018'!V145</f>
        <v>Secretaría de Deportes</v>
      </c>
      <c r="T145" s="158"/>
      <c r="U145" s="14">
        <v>66.666666666666657</v>
      </c>
      <c r="V145" s="14">
        <v>66.666666666666657</v>
      </c>
      <c r="W145" s="14">
        <v>66.666666666666657</v>
      </c>
      <c r="X145" s="14">
        <v>100</v>
      </c>
      <c r="Y145" s="14">
        <v>100</v>
      </c>
      <c r="Z145" s="14">
        <v>100</v>
      </c>
      <c r="AA145" s="159">
        <v>100</v>
      </c>
      <c r="AB145" s="185"/>
      <c r="AC145" s="160">
        <v>0</v>
      </c>
      <c r="AD145" s="25">
        <v>100</v>
      </c>
      <c r="AE145" s="25">
        <v>100</v>
      </c>
      <c r="AF145" s="25">
        <v>100</v>
      </c>
      <c r="AG145" s="25">
        <v>100</v>
      </c>
      <c r="AH145" s="25">
        <v>100</v>
      </c>
      <c r="AI145" s="25">
        <v>100</v>
      </c>
      <c r="AJ145" s="25">
        <v>100</v>
      </c>
      <c r="AK145" s="25">
        <v>100</v>
      </c>
      <c r="AL145" s="25">
        <v>100</v>
      </c>
      <c r="AM145" s="25">
        <v>100</v>
      </c>
      <c r="AN145" s="25">
        <v>100</v>
      </c>
      <c r="AO145" s="159">
        <v>100</v>
      </c>
    </row>
    <row r="146" spans="1:41" s="87" customFormat="1" ht="114.75">
      <c r="A146" s="352"/>
      <c r="B146" s="334"/>
      <c r="C146" s="354"/>
      <c r="D146" s="332"/>
      <c r="E146" s="334"/>
      <c r="F146" s="35">
        <f>'PROGRAMADO_METAS_PRODUCTO 2018'!F146</f>
        <v>134</v>
      </c>
      <c r="G146" s="22">
        <f>'PROGRAMADO_METAS_PRODUCTO 2018'!G146</f>
        <v>20</v>
      </c>
      <c r="H146" s="35" t="str">
        <f>'PROGRAMADO_METAS_PRODUCTO 2018'!I146</f>
        <v>Ejecutar 4 programas de actividad física (actividad física musicalizada, ciclo vías-recreativas, caminatas-senderismo y acciones de desarrollo de hábitos de vida saludable)  en la zona rural y urbana del municipio de Manizales</v>
      </c>
      <c r="I146" s="35">
        <f>'PROGRAMADO_METAS_PRODUCTO 2018'!J146</f>
        <v>4</v>
      </c>
      <c r="J146" s="35" t="str">
        <f>'PROGRAMADO_METAS_PRODUCTO 2018'!K146</f>
        <v>Mantenimiento
(Stock)</v>
      </c>
      <c r="K146" s="35" t="str">
        <f>'PROGRAMADO_METAS_PRODUCTO 2018'!L146</f>
        <v>DEP134</v>
      </c>
      <c r="L146" s="35" t="str">
        <f>'PROGRAMADO_METAS_PRODUCTO 2018'!N146</f>
        <v>Número de programas de Actividad física ejecutados</v>
      </c>
      <c r="M146" s="35" t="str">
        <f>'PROGRAMADO_METAS_PRODUCTO 2018'!O146</f>
        <v>Gestión para el Fomento del Deporte y la Sana Recreación</v>
      </c>
      <c r="N146" s="35">
        <f>'PROGRAMADO_METAS_PRODUCTO 2018'!Q146</f>
        <v>3</v>
      </c>
      <c r="O146" s="53">
        <f>'PROGRAMADO_METAS_PRODUCTO 2018'!R146</f>
        <v>4</v>
      </c>
      <c r="P146" s="53">
        <f>'PROGRAMADO_METAS_PRODUCTO 2018'!S146</f>
        <v>4</v>
      </c>
      <c r="Q146" s="53">
        <f>'PROGRAMADO_METAS_PRODUCTO 2018'!T146</f>
        <v>4</v>
      </c>
      <c r="R146" s="53">
        <f>'PROGRAMADO_METAS_PRODUCTO 2018'!U146</f>
        <v>4</v>
      </c>
      <c r="S146" s="35" t="str">
        <f>'PROGRAMADO_METAS_PRODUCTO 2018'!V146</f>
        <v>Secretaría de Deportes</v>
      </c>
      <c r="T146" s="158"/>
      <c r="U146" s="14">
        <v>100</v>
      </c>
      <c r="V146" s="14">
        <v>100</v>
      </c>
      <c r="W146" s="14">
        <v>100</v>
      </c>
      <c r="X146" s="14">
        <v>100</v>
      </c>
      <c r="Y146" s="14">
        <v>100</v>
      </c>
      <c r="Z146" s="14">
        <v>100</v>
      </c>
      <c r="AA146" s="159">
        <v>100</v>
      </c>
      <c r="AB146" s="185"/>
      <c r="AC146" s="160">
        <v>75</v>
      </c>
      <c r="AD146" s="25">
        <v>75</v>
      </c>
      <c r="AE146" s="25">
        <v>75</v>
      </c>
      <c r="AF146" s="25">
        <v>75</v>
      </c>
      <c r="AG146" s="25">
        <v>100</v>
      </c>
      <c r="AH146" s="25">
        <v>100</v>
      </c>
      <c r="AI146" s="25">
        <v>100</v>
      </c>
      <c r="AJ146" s="25">
        <v>100</v>
      </c>
      <c r="AK146" s="25">
        <v>100</v>
      </c>
      <c r="AL146" s="25">
        <v>100</v>
      </c>
      <c r="AM146" s="25">
        <v>100</v>
      </c>
      <c r="AN146" s="25">
        <v>100</v>
      </c>
      <c r="AO146" s="159">
        <v>100</v>
      </c>
    </row>
    <row r="147" spans="1:41" s="87" customFormat="1" ht="127.5">
      <c r="A147" s="352"/>
      <c r="B147" s="356"/>
      <c r="C147" s="358"/>
      <c r="D147" s="361"/>
      <c r="E147" s="356"/>
      <c r="F147" s="35">
        <f>'PROGRAMADO_METAS_PRODUCTO 2018'!F147</f>
        <v>135</v>
      </c>
      <c r="G147" s="22">
        <f>'PROGRAMADO_METAS_PRODUCTO 2018'!G147</f>
        <v>20</v>
      </c>
      <c r="H147" s="35" t="str">
        <f>'PROGRAMADO_METAS_PRODUCTO 2018'!I147</f>
        <v>Creación y ejecución de 4 campañas dirigidas a la promoción de la cultura deportiva y la actividad física (promoción del uso de la bicicleta,  manual de la actividad física-primero la actividad física, tomas de actividad física en puntos estratégicos de la ciudad y deporte y salud)</v>
      </c>
      <c r="I147" s="35">
        <f>'PROGRAMADO_METAS_PRODUCTO 2018'!J147</f>
        <v>4</v>
      </c>
      <c r="J147" s="35" t="str">
        <f>'PROGRAMADO_METAS_PRODUCTO 2018'!K147</f>
        <v>Incremento
(Acumulado)</v>
      </c>
      <c r="K147" s="35" t="str">
        <f>'PROGRAMADO_METAS_PRODUCTO 2018'!L147</f>
        <v>DEP135</v>
      </c>
      <c r="L147" s="35" t="str">
        <f>'PROGRAMADO_METAS_PRODUCTO 2018'!N147</f>
        <v>Número de campañas ejecutadas, dirigidas a la promoción de la cultura deportiva y la actividad física</v>
      </c>
      <c r="M147" s="35" t="str">
        <f>'PROGRAMADO_METAS_PRODUCTO 2018'!O147</f>
        <v>Gestión para el Fomento del Deporte y la Sana Recreación</v>
      </c>
      <c r="N147" s="35">
        <f>'PROGRAMADO_METAS_PRODUCTO 2018'!Q147</f>
        <v>0</v>
      </c>
      <c r="O147" s="53">
        <f>'PROGRAMADO_METAS_PRODUCTO 2018'!R147</f>
        <v>1</v>
      </c>
      <c r="P147" s="53">
        <f>'PROGRAMADO_METAS_PRODUCTO 2018'!S147</f>
        <v>1</v>
      </c>
      <c r="Q147" s="53">
        <f>'PROGRAMADO_METAS_PRODUCTO 2018'!T147</f>
        <v>1</v>
      </c>
      <c r="R147" s="53">
        <f>'PROGRAMADO_METAS_PRODUCTO 2018'!U147</f>
        <v>1</v>
      </c>
      <c r="S147" s="35" t="str">
        <f>'PROGRAMADO_METAS_PRODUCTO 2018'!V147</f>
        <v>Secretaría de Deportes</v>
      </c>
      <c r="T147" s="158"/>
      <c r="U147" s="14">
        <v>0</v>
      </c>
      <c r="V147" s="14">
        <v>0</v>
      </c>
      <c r="W147" s="14">
        <v>0</v>
      </c>
      <c r="X147" s="14">
        <v>0</v>
      </c>
      <c r="Y147" s="14">
        <v>0</v>
      </c>
      <c r="Z147" s="14">
        <v>0</v>
      </c>
      <c r="AA147" s="159">
        <v>0</v>
      </c>
      <c r="AB147" s="185"/>
      <c r="AC147" s="160">
        <v>0</v>
      </c>
      <c r="AD147" s="25">
        <v>50</v>
      </c>
      <c r="AE147" s="25">
        <v>50</v>
      </c>
      <c r="AF147" s="25">
        <v>50</v>
      </c>
      <c r="AG147" s="25">
        <v>50</v>
      </c>
      <c r="AH147" s="25">
        <v>50</v>
      </c>
      <c r="AI147" s="25">
        <v>400</v>
      </c>
      <c r="AJ147" s="25">
        <v>400</v>
      </c>
      <c r="AK147" s="25">
        <v>400</v>
      </c>
      <c r="AL147" s="25">
        <v>400</v>
      </c>
      <c r="AM147" s="25">
        <v>400</v>
      </c>
      <c r="AN147" s="25">
        <v>400</v>
      </c>
      <c r="AO147" s="159">
        <v>100</v>
      </c>
    </row>
    <row r="148" spans="1:41" s="65" customFormat="1" ht="99.75" customHeight="1">
      <c r="A148" s="362" t="str">
        <f>'[1]2_ESTRUCTURA_PDM'!H28</f>
        <v>1.4.02</v>
      </c>
      <c r="B148" s="339">
        <f>'[1]2_ESTRUCTURA_PDM'!I28</f>
        <v>50</v>
      </c>
      <c r="C148" s="369" t="str">
        <f>'[1]2_ESTRUCTURA_PDM'!J28</f>
        <v>Construcción, adecuación, mantenimiento y administración de escenarios para el deporte y el esparcimiento</v>
      </c>
      <c r="D148" s="371" t="e">
        <f>#REF!</f>
        <v>#REF!</v>
      </c>
      <c r="E148" s="333" t="e">
        <f>#REF!</f>
        <v>#REF!</v>
      </c>
      <c r="F148" s="35">
        <f>'PROGRAMADO_METAS_PRODUCTO 2018'!F148</f>
        <v>136</v>
      </c>
      <c r="G148" s="22">
        <f>'PROGRAMADO_METAS_PRODUCTO 2018'!G148</f>
        <v>50</v>
      </c>
      <c r="H148" s="35" t="str">
        <f>'PROGRAMADO_METAS_PRODUCTO 2018'!I148</f>
        <v>Realizar mantenimiento al 100% de los escenarios deportivos del municipio de Manizales</v>
      </c>
      <c r="I148" s="35">
        <f>'PROGRAMADO_METAS_PRODUCTO 2018'!J148</f>
        <v>100</v>
      </c>
      <c r="J148" s="35" t="str">
        <f>'PROGRAMADO_METAS_PRODUCTO 2018'!K148</f>
        <v>Incremento
(Flujo)</v>
      </c>
      <c r="K148" s="13" t="str">
        <f>'PROGRAMADO_METAS_PRODUCTO 2018'!L148</f>
        <v>DEP136</v>
      </c>
      <c r="L148" s="35" t="str">
        <f>'PROGRAMADO_METAS_PRODUCTO 2018'!N148</f>
        <v>Porcentaje de mantenimientos realizados a escenarios deportivos</v>
      </c>
      <c r="M148" s="35" t="str">
        <f>'PROGRAMADO_METAS_PRODUCTO 2018'!O148</f>
        <v>Gestión para el Fomento del Deporte y la Sana Recreación</v>
      </c>
      <c r="N148" s="55">
        <f>'PROGRAMADO_METAS_PRODUCTO 2018'!Q148</f>
        <v>30.805687203791472</v>
      </c>
      <c r="O148" s="53">
        <f>'PROGRAMADO_METAS_PRODUCTO 2018'!R148</f>
        <v>25</v>
      </c>
      <c r="P148" s="53">
        <f>'PROGRAMADO_METAS_PRODUCTO 2018'!S148</f>
        <v>25</v>
      </c>
      <c r="Q148" s="53">
        <f>'PROGRAMADO_METAS_PRODUCTO 2018'!T148</f>
        <v>25</v>
      </c>
      <c r="R148" s="53">
        <f>'PROGRAMADO_METAS_PRODUCTO 2018'!U148</f>
        <v>25</v>
      </c>
      <c r="S148" s="35" t="str">
        <f>'PROGRAMADO_METAS_PRODUCTO 2018'!V148</f>
        <v>Secretaría de Obras Públicas</v>
      </c>
      <c r="T148" s="158"/>
      <c r="U148" s="14">
        <v>0</v>
      </c>
      <c r="V148" s="14">
        <v>0</v>
      </c>
      <c r="W148" s="14">
        <v>56.872037914691944</v>
      </c>
      <c r="X148" s="14">
        <v>56.872037914691944</v>
      </c>
      <c r="Y148" s="14">
        <v>56.872037914691944</v>
      </c>
      <c r="Z148" s="14">
        <v>56.872037914691944</v>
      </c>
      <c r="AA148" s="159">
        <v>56.872037914691944</v>
      </c>
      <c r="AB148" s="175"/>
      <c r="AC148" s="160">
        <v>0</v>
      </c>
      <c r="AD148" s="25">
        <v>12</v>
      </c>
      <c r="AE148" s="25">
        <v>12</v>
      </c>
      <c r="AF148" s="25">
        <v>12</v>
      </c>
      <c r="AG148" s="25">
        <v>20</v>
      </c>
      <c r="AH148" s="25">
        <v>29.56</v>
      </c>
      <c r="AI148" s="25">
        <v>39.04</v>
      </c>
      <c r="AJ148" s="25">
        <v>39.04</v>
      </c>
      <c r="AK148" s="25">
        <v>48</v>
      </c>
      <c r="AL148" s="25">
        <v>52</v>
      </c>
      <c r="AM148" s="25">
        <v>52</v>
      </c>
      <c r="AN148" s="25">
        <v>104</v>
      </c>
      <c r="AO148" s="159">
        <v>100</v>
      </c>
    </row>
    <row r="149" spans="1:41" s="65" customFormat="1" ht="99.75" customHeight="1">
      <c r="A149" s="336"/>
      <c r="B149" s="339"/>
      <c r="C149" s="358"/>
      <c r="D149" s="361"/>
      <c r="E149" s="356"/>
      <c r="F149" s="35">
        <f>'PROGRAMADO_METAS_PRODUCTO 2018'!F149</f>
        <v>137</v>
      </c>
      <c r="G149" s="22">
        <f>'PROGRAMADO_METAS_PRODUCTO 2018'!G149</f>
        <v>50</v>
      </c>
      <c r="H149" s="35" t="str">
        <f>'PROGRAMADO_METAS_PRODUCTO 2018'!I149</f>
        <v>Construir y adecuar 20 escenarios deportivos en el municipio (Canchas sintéticas, bolera pública, patinodromo. Gimnasios al aire libre, entre otros)</v>
      </c>
      <c r="I149" s="35">
        <f>'PROGRAMADO_METAS_PRODUCTO 2018'!J149</f>
        <v>20</v>
      </c>
      <c r="J149" s="35" t="str">
        <f>'PROGRAMADO_METAS_PRODUCTO 2018'!K149</f>
        <v>Incremento
(Flujo)</v>
      </c>
      <c r="K149" s="13" t="str">
        <f>'PROGRAMADO_METAS_PRODUCTO 2018'!L149</f>
        <v>DEP137</v>
      </c>
      <c r="L149" s="35" t="str">
        <f>'PROGRAMADO_METAS_PRODUCTO 2018'!N149</f>
        <v>Número de escenarios deportivos adecuados y construidos</v>
      </c>
      <c r="M149" s="35" t="str">
        <f>'PROGRAMADO_METAS_PRODUCTO 2018'!O149</f>
        <v>Gestión para el Fomento del Deporte y la Sana Recreación</v>
      </c>
      <c r="N149" s="35">
        <f>'PROGRAMADO_METAS_PRODUCTO 2018'!Q149</f>
        <v>16</v>
      </c>
      <c r="O149" s="53">
        <f>'PROGRAMADO_METAS_PRODUCTO 2018'!R149</f>
        <v>5</v>
      </c>
      <c r="P149" s="53">
        <f>'PROGRAMADO_METAS_PRODUCTO 2018'!S149</f>
        <v>5</v>
      </c>
      <c r="Q149" s="53">
        <f>'PROGRAMADO_METAS_PRODUCTO 2018'!T149</f>
        <v>5</v>
      </c>
      <c r="R149" s="53">
        <f>'PROGRAMADO_METAS_PRODUCTO 2018'!U149</f>
        <v>5</v>
      </c>
      <c r="S149" s="35" t="str">
        <f>'PROGRAMADO_METAS_PRODUCTO 2018'!V149</f>
        <v>Secretaría de Obras Públicas</v>
      </c>
      <c r="T149" s="158"/>
      <c r="U149" s="14">
        <v>0</v>
      </c>
      <c r="V149" s="14">
        <v>0</v>
      </c>
      <c r="W149" s="14">
        <v>20</v>
      </c>
      <c r="X149" s="14">
        <v>80</v>
      </c>
      <c r="Y149" s="14">
        <v>80</v>
      </c>
      <c r="Z149" s="14">
        <v>80</v>
      </c>
      <c r="AA149" s="159">
        <v>80</v>
      </c>
      <c r="AB149" s="175"/>
      <c r="AC149" s="160">
        <v>0</v>
      </c>
      <c r="AD149" s="25">
        <v>20</v>
      </c>
      <c r="AE149" s="25">
        <v>60</v>
      </c>
      <c r="AF149" s="25">
        <v>60</v>
      </c>
      <c r="AG149" s="25">
        <v>60</v>
      </c>
      <c r="AH149" s="25">
        <v>60</v>
      </c>
      <c r="AI149" s="25">
        <v>60</v>
      </c>
      <c r="AJ149" s="25">
        <v>60</v>
      </c>
      <c r="AK149" s="25">
        <v>60</v>
      </c>
      <c r="AL149" s="25">
        <v>60</v>
      </c>
      <c r="AM149" s="25">
        <v>60</v>
      </c>
      <c r="AN149" s="25">
        <v>500</v>
      </c>
      <c r="AO149" s="159">
        <v>100</v>
      </c>
    </row>
    <row r="150" spans="1:41" s="17" customFormat="1" ht="18.75" customHeight="1">
      <c r="A150" s="74" t="s">
        <v>78</v>
      </c>
      <c r="B150" s="75"/>
      <c r="C150" s="74" t="s">
        <v>78</v>
      </c>
      <c r="D150" s="75"/>
      <c r="E150" s="75"/>
      <c r="F150" s="75"/>
      <c r="G150" s="75"/>
      <c r="H150" s="75"/>
      <c r="I150" s="75"/>
      <c r="J150" s="75"/>
      <c r="K150" s="75"/>
      <c r="L150" s="75"/>
      <c r="M150" s="75"/>
      <c r="N150" s="75"/>
      <c r="O150" s="75"/>
      <c r="P150" s="75"/>
      <c r="Q150" s="75"/>
      <c r="R150" s="75"/>
      <c r="S150" s="77"/>
      <c r="T150" s="158"/>
      <c r="U150" s="180"/>
      <c r="V150" s="180"/>
      <c r="W150" s="180"/>
      <c r="X150" s="180"/>
      <c r="Y150" s="180"/>
      <c r="Z150" s="180"/>
      <c r="AA150" s="181"/>
      <c r="AB150" s="182"/>
      <c r="AC150" s="183"/>
      <c r="AD150" s="183"/>
      <c r="AE150" s="183"/>
      <c r="AF150" s="183"/>
      <c r="AG150" s="183"/>
      <c r="AH150" s="183"/>
      <c r="AI150" s="183"/>
      <c r="AJ150" s="183"/>
      <c r="AK150" s="183"/>
      <c r="AL150" s="183"/>
      <c r="AM150" s="183"/>
      <c r="AN150" s="183"/>
      <c r="AO150" s="183"/>
    </row>
    <row r="151" spans="1:41" s="89" customFormat="1" ht="38.25">
      <c r="A151" s="362" t="str">
        <f>'[1]2_ESTRUCTURA_PDM'!H29</f>
        <v>1.5.01</v>
      </c>
      <c r="B151" s="339">
        <f>'[1]2_ESTRUCTURA_PDM'!I29</f>
        <v>20</v>
      </c>
      <c r="C151" s="369" t="str">
        <f>'[1]2_ESTRUCTURA_PDM'!J29</f>
        <v>Protección y promoción de la diversidad cultural</v>
      </c>
      <c r="D151" s="368" t="e">
        <f>#REF!</f>
        <v>#REF!</v>
      </c>
      <c r="E151" s="349" t="e">
        <f>#REF!</f>
        <v>#REF!</v>
      </c>
      <c r="F151" s="35">
        <f>'PROGRAMADO_METAS_PRODUCTO 2018'!F151</f>
        <v>138</v>
      </c>
      <c r="G151" s="88">
        <f>'PROGRAMADO_METAS_PRODUCTO 2018'!G151</f>
        <v>25</v>
      </c>
      <c r="H151" s="35" t="str">
        <f>'PROGRAMADO_METAS_PRODUCTO 2018'!I151</f>
        <v>Realizar 120 recorridos con vigías del patrimonio en el municipio de Manizales</v>
      </c>
      <c r="I151" s="35">
        <f>'PROGRAMADO_METAS_PRODUCTO 2018'!J151</f>
        <v>120</v>
      </c>
      <c r="J151" s="35" t="str">
        <f>'PROGRAMADO_METAS_PRODUCTO 2018'!K151</f>
        <v>Incremento
(Flujo)</v>
      </c>
      <c r="K151" s="35" t="str">
        <f>'PROGRAMADO_METAS_PRODUCTO 2018'!L151</f>
        <v>CUL138</v>
      </c>
      <c r="L151" s="35" t="str">
        <f>'PROGRAMADO_METAS_PRODUCTO 2018'!N151</f>
        <v>Recorridos con vigías del patrimonio realizados</v>
      </c>
      <c r="M151" s="35" t="str">
        <f>'PROGRAMADO_METAS_PRODUCTO 2018'!O151</f>
        <v>NA</v>
      </c>
      <c r="N151" s="35" t="str">
        <f>'PROGRAMADO_METAS_PRODUCTO 2018'!Q151</f>
        <v>ND</v>
      </c>
      <c r="O151" s="53">
        <f>'PROGRAMADO_METAS_PRODUCTO 2018'!R151</f>
        <v>20</v>
      </c>
      <c r="P151" s="53">
        <f>'PROGRAMADO_METAS_PRODUCTO 2018'!S151</f>
        <v>35</v>
      </c>
      <c r="Q151" s="53">
        <f>'PROGRAMADO_METAS_PRODUCTO 2018'!T151</f>
        <v>35</v>
      </c>
      <c r="R151" s="53">
        <f>'PROGRAMADO_METAS_PRODUCTO 2018'!U151</f>
        <v>30</v>
      </c>
      <c r="S151" s="35" t="str">
        <f>'PROGRAMADO_METAS_PRODUCTO 2018'!V151</f>
        <v>Instituto de Cultura y Turísmo</v>
      </c>
      <c r="T151" s="158"/>
      <c r="U151" s="14">
        <v>95</v>
      </c>
      <c r="V151" s="14">
        <v>110.00000000000001</v>
      </c>
      <c r="W151" s="14">
        <v>130</v>
      </c>
      <c r="X151" s="14">
        <v>155</v>
      </c>
      <c r="Y151" s="14">
        <v>155</v>
      </c>
      <c r="Z151" s="14">
        <v>190</v>
      </c>
      <c r="AA151" s="159">
        <v>100</v>
      </c>
      <c r="AB151" s="186"/>
      <c r="AC151" s="160">
        <v>22.857142857142858</v>
      </c>
      <c r="AD151" s="25">
        <v>22.857142857142858</v>
      </c>
      <c r="AE151" s="25">
        <v>22.857142857142858</v>
      </c>
      <c r="AF151" s="25">
        <v>22.857142857142858</v>
      </c>
      <c r="AG151" s="25">
        <v>22.857142857142858</v>
      </c>
      <c r="AH151" s="25">
        <v>22.857142857142858</v>
      </c>
      <c r="AI151" s="25">
        <v>22.857142857142858</v>
      </c>
      <c r="AJ151" s="25">
        <v>22.857142857142858</v>
      </c>
      <c r="AK151" s="25">
        <v>34.285714285714285</v>
      </c>
      <c r="AL151" s="25">
        <v>51.428571428571423</v>
      </c>
      <c r="AM151" s="25">
        <v>88.571428571428569</v>
      </c>
      <c r="AN151" s="25">
        <v>88.571428571428569</v>
      </c>
      <c r="AO151" s="159">
        <v>88.571428571428569</v>
      </c>
    </row>
    <row r="152" spans="1:41" s="89" customFormat="1" ht="63.75">
      <c r="A152" s="336"/>
      <c r="B152" s="339"/>
      <c r="C152" s="354"/>
      <c r="D152" s="352"/>
      <c r="E152" s="349"/>
      <c r="F152" s="35">
        <f>'PROGRAMADO_METAS_PRODUCTO 2018'!F152</f>
        <v>139</v>
      </c>
      <c r="G152" s="88">
        <f>'PROGRAMADO_METAS_PRODUCTO 2018'!G152</f>
        <v>25</v>
      </c>
      <c r="H152" s="35" t="str">
        <f>'PROGRAMADO_METAS_PRODUCTO 2018'!I152</f>
        <v xml:space="preserve">Sensibilizar a 6.000 ciudadanos en la conservación, divulgación y preservación del patrimonio cultural de la ciudad (1500 ciudadanos por año) </v>
      </c>
      <c r="I152" s="57">
        <f>'PROGRAMADO_METAS_PRODUCTO 2018'!J152</f>
        <v>6000</v>
      </c>
      <c r="J152" s="35" t="str">
        <f>'PROGRAMADO_METAS_PRODUCTO 2018'!K152</f>
        <v>Incremento
(Flujo)</v>
      </c>
      <c r="K152" s="35" t="str">
        <f>'PROGRAMADO_METAS_PRODUCTO 2018'!L152</f>
        <v>CUL139</v>
      </c>
      <c r="L152" s="35" t="str">
        <f>'PROGRAMADO_METAS_PRODUCTO 2018'!N152</f>
        <v xml:space="preserve">Número de personas sensibilizadas en la conservación, divulgación y preservación del patrimonio cultural </v>
      </c>
      <c r="M152" s="35" t="str">
        <f>'PROGRAMADO_METAS_PRODUCTO 2018'!O152</f>
        <v>NA</v>
      </c>
      <c r="N152" s="35" t="str">
        <f>'PROGRAMADO_METAS_PRODUCTO 2018'!Q152</f>
        <v>ND</v>
      </c>
      <c r="O152" s="58">
        <f>'PROGRAMADO_METAS_PRODUCTO 2018'!R152</f>
        <v>1500</v>
      </c>
      <c r="P152" s="58">
        <f>'PROGRAMADO_METAS_PRODUCTO 2018'!S152</f>
        <v>1500</v>
      </c>
      <c r="Q152" s="58">
        <f>'PROGRAMADO_METAS_PRODUCTO 2018'!T152</f>
        <v>1500</v>
      </c>
      <c r="R152" s="58">
        <f>'PROGRAMADO_METAS_PRODUCTO 2018'!U152</f>
        <v>1500</v>
      </c>
      <c r="S152" s="35" t="str">
        <f>'PROGRAMADO_METAS_PRODUCTO 2018'!V152</f>
        <v>Instituto de Cultura y Turísmo</v>
      </c>
      <c r="T152" s="158"/>
      <c r="U152" s="14">
        <v>20.066666666666666</v>
      </c>
      <c r="V152" s="14">
        <v>26.400000000000002</v>
      </c>
      <c r="W152" s="14">
        <v>32.93333333333333</v>
      </c>
      <c r="X152" s="14">
        <v>44.333333333333336</v>
      </c>
      <c r="Y152" s="14">
        <v>44.333333333333336</v>
      </c>
      <c r="Z152" s="14">
        <v>46</v>
      </c>
      <c r="AA152" s="159">
        <v>46</v>
      </c>
      <c r="AB152" s="186"/>
      <c r="AC152" s="160">
        <v>13.666666666666666</v>
      </c>
      <c r="AD152" s="25">
        <v>13.666666666666666</v>
      </c>
      <c r="AE152" s="25">
        <v>13.666666666666666</v>
      </c>
      <c r="AF152" s="25">
        <v>13.666666666666666</v>
      </c>
      <c r="AG152" s="25">
        <v>13.666666666666666</v>
      </c>
      <c r="AH152" s="25">
        <v>13.666666666666666</v>
      </c>
      <c r="AI152" s="25">
        <v>13.666666666666666</v>
      </c>
      <c r="AJ152" s="25">
        <v>13.666666666666666</v>
      </c>
      <c r="AK152" s="25">
        <v>18.600000000000001</v>
      </c>
      <c r="AL152" s="25">
        <v>25.8</v>
      </c>
      <c r="AM152" s="25">
        <v>49.8</v>
      </c>
      <c r="AN152" s="25">
        <v>49.8</v>
      </c>
      <c r="AO152" s="159">
        <v>49.8</v>
      </c>
    </row>
    <row r="153" spans="1:41" s="89" customFormat="1" ht="51">
      <c r="A153" s="336"/>
      <c r="B153" s="339"/>
      <c r="C153" s="354"/>
      <c r="D153" s="352"/>
      <c r="E153" s="349"/>
      <c r="F153" s="35">
        <f>'PROGRAMADO_METAS_PRODUCTO 2018'!F153</f>
        <v>140</v>
      </c>
      <c r="G153" s="88">
        <f>'PROGRAMADO_METAS_PRODUCTO 2018'!G153</f>
        <v>25</v>
      </c>
      <c r="H153" s="35" t="str">
        <f>'PROGRAMADO_METAS_PRODUCTO 2018'!I153</f>
        <v>Realizar mantenimiento al 20% de los bienes de interés histórico, cultural y arquitectónico de propiedad del municipio</v>
      </c>
      <c r="I153" s="35">
        <f>'PROGRAMADO_METAS_PRODUCTO 2018'!J153</f>
        <v>20</v>
      </c>
      <c r="J153" s="35" t="str">
        <f>'PROGRAMADO_METAS_PRODUCTO 2018'!K153</f>
        <v>Incremento
(Acumulado)</v>
      </c>
      <c r="K153" s="35" t="str">
        <f>'PROGRAMADO_METAS_PRODUCTO 2018'!L153</f>
        <v>PLA140</v>
      </c>
      <c r="L153" s="35" t="str">
        <f>'PROGRAMADO_METAS_PRODUCTO 2018'!N153</f>
        <v>Porcentaje de bienes de interés histórico con mantenimiento realizado</v>
      </c>
      <c r="M153" s="35" t="str">
        <f>'PROGRAMADO_METAS_PRODUCTO 2018'!O153</f>
        <v>NA</v>
      </c>
      <c r="N153" s="35">
        <f>'PROGRAMADO_METAS_PRODUCTO 2018'!Q153</f>
        <v>26</v>
      </c>
      <c r="O153" s="49">
        <f>'PROGRAMADO_METAS_PRODUCTO 2018'!R153</f>
        <v>2</v>
      </c>
      <c r="P153" s="49">
        <f>'PROGRAMADO_METAS_PRODUCTO 2018'!S153</f>
        <v>8</v>
      </c>
      <c r="Q153" s="49">
        <f>'PROGRAMADO_METAS_PRODUCTO 2018'!T153</f>
        <v>8</v>
      </c>
      <c r="R153" s="49">
        <f>'PROGRAMADO_METAS_PRODUCTO 2018'!U153</f>
        <v>2</v>
      </c>
      <c r="S153" s="35" t="str">
        <f>'PROGRAMADO_METAS_PRODUCTO 2018'!V153</f>
        <v>Instituto de Cultura y Turísmo</v>
      </c>
      <c r="T153" s="158"/>
      <c r="U153" s="14">
        <v>0</v>
      </c>
      <c r="V153" s="14">
        <v>0</v>
      </c>
      <c r="W153" s="14">
        <v>0</v>
      </c>
      <c r="X153" s="14">
        <v>0</v>
      </c>
      <c r="Y153" s="14">
        <v>0</v>
      </c>
      <c r="Z153" s="14">
        <v>0</v>
      </c>
      <c r="AA153" s="159">
        <v>0</v>
      </c>
      <c r="AB153" s="186"/>
      <c r="AC153" s="160">
        <v>0</v>
      </c>
      <c r="AD153" s="25">
        <v>0</v>
      </c>
      <c r="AE153" s="25">
        <v>0</v>
      </c>
      <c r="AF153" s="25">
        <v>0</v>
      </c>
      <c r="AG153" s="25">
        <v>0</v>
      </c>
      <c r="AH153" s="25">
        <v>0</v>
      </c>
      <c r="AI153" s="25">
        <v>0</v>
      </c>
      <c r="AJ153" s="25">
        <v>0</v>
      </c>
      <c r="AK153" s="25">
        <v>0</v>
      </c>
      <c r="AL153" s="25">
        <v>192.3</v>
      </c>
      <c r="AM153" s="25">
        <v>192.3</v>
      </c>
      <c r="AN153" s="25">
        <v>192.3</v>
      </c>
      <c r="AO153" s="159">
        <v>100</v>
      </c>
    </row>
    <row r="154" spans="1:41" s="89" customFormat="1" ht="38.25">
      <c r="A154" s="336"/>
      <c r="B154" s="339"/>
      <c r="C154" s="354"/>
      <c r="D154" s="352"/>
      <c r="E154" s="349"/>
      <c r="F154" s="35">
        <f>'PROGRAMADO_METAS_PRODUCTO 2018'!F154</f>
        <v>141</v>
      </c>
      <c r="G154" s="88">
        <f>'PROGRAMADO_METAS_PRODUCTO 2018'!G154</f>
        <v>25</v>
      </c>
      <c r="H154" s="35" t="str">
        <f>'PROGRAMADO_METAS_PRODUCTO 2018'!I154</f>
        <v>Implementar en un 10% el plan de conservación del archivo histórico</v>
      </c>
      <c r="I154" s="35">
        <f>'PROGRAMADO_METAS_PRODUCTO 2018'!J154</f>
        <v>10</v>
      </c>
      <c r="J154" s="35" t="str">
        <f>'PROGRAMADO_METAS_PRODUCTO 2018'!K154</f>
        <v>Incremento
(Flujo)</v>
      </c>
      <c r="K154" s="35" t="str">
        <f>'PROGRAMADO_METAS_PRODUCTO 2018'!L154</f>
        <v>CUL141</v>
      </c>
      <c r="L154" s="35" t="str">
        <f>'PROGRAMADO_METAS_PRODUCTO 2018'!N154</f>
        <v>Porcentaje de implementación del plan del archivo histórico</v>
      </c>
      <c r="M154" s="35" t="str">
        <f>'PROGRAMADO_METAS_PRODUCTO 2018'!O154</f>
        <v>NA</v>
      </c>
      <c r="N154" s="35">
        <f>'PROGRAMADO_METAS_PRODUCTO 2018'!Q154</f>
        <v>1</v>
      </c>
      <c r="O154" s="53">
        <f>'PROGRAMADO_METAS_PRODUCTO 2018'!R154</f>
        <v>2.5</v>
      </c>
      <c r="P154" s="53">
        <f>'PROGRAMADO_METAS_PRODUCTO 2018'!S154</f>
        <v>2.5</v>
      </c>
      <c r="Q154" s="53">
        <f>'PROGRAMADO_METAS_PRODUCTO 2018'!T154</f>
        <v>2.5</v>
      </c>
      <c r="R154" s="53">
        <f>'PROGRAMADO_METAS_PRODUCTO 2018'!U154</f>
        <v>2.5</v>
      </c>
      <c r="S154" s="35" t="str">
        <f>'PROGRAMADO_METAS_PRODUCTO 2018'!V154</f>
        <v>Instituto de Cultura y Turísmo</v>
      </c>
      <c r="T154" s="158"/>
      <c r="U154" s="14">
        <v>50</v>
      </c>
      <c r="V154" s="14">
        <v>60</v>
      </c>
      <c r="W154" s="14">
        <v>70</v>
      </c>
      <c r="X154" s="14">
        <v>80</v>
      </c>
      <c r="Y154" s="14">
        <v>90</v>
      </c>
      <c r="Z154" s="14">
        <v>100</v>
      </c>
      <c r="AA154" s="159">
        <v>100</v>
      </c>
      <c r="AB154" s="186"/>
      <c r="AC154" s="160">
        <v>10</v>
      </c>
      <c r="AD154" s="25">
        <v>20</v>
      </c>
      <c r="AE154" s="25">
        <v>30</v>
      </c>
      <c r="AF154" s="25">
        <v>30</v>
      </c>
      <c r="AG154" s="25">
        <v>40</v>
      </c>
      <c r="AH154" s="25">
        <v>50</v>
      </c>
      <c r="AI154" s="25">
        <v>60</v>
      </c>
      <c r="AJ154" s="25">
        <v>70</v>
      </c>
      <c r="AK154" s="25">
        <v>80</v>
      </c>
      <c r="AL154" s="25">
        <v>90</v>
      </c>
      <c r="AM154" s="25">
        <v>100</v>
      </c>
      <c r="AN154" s="25">
        <v>100</v>
      </c>
      <c r="AO154" s="159">
        <v>100</v>
      </c>
    </row>
    <row r="155" spans="1:41" s="87" customFormat="1" ht="48" customHeight="1">
      <c r="A155" s="336"/>
      <c r="B155" s="339"/>
      <c r="C155" s="354"/>
      <c r="D155" s="368" t="e">
        <f>#REF!</f>
        <v>#REF!</v>
      </c>
      <c r="E155" s="349" t="e">
        <f>#REF!</f>
        <v>#REF!</v>
      </c>
      <c r="F155" s="35">
        <f>'PROGRAMADO_METAS_PRODUCTO 2018'!F155</f>
        <v>142</v>
      </c>
      <c r="G155" s="22">
        <f>'PROGRAMADO_METAS_PRODUCTO 2018'!G155</f>
        <v>80</v>
      </c>
      <c r="H155" s="35" t="str">
        <f>'PROGRAMADO_METAS_PRODUCTO 2018'!I155</f>
        <v>Elaborar documento técnico de soporte</v>
      </c>
      <c r="I155" s="35">
        <f>'PROGRAMADO_METAS_PRODUCTO 2018'!J155</f>
        <v>1</v>
      </c>
      <c r="J155" s="35" t="str">
        <f>'PROGRAMADO_METAS_PRODUCTO 2018'!K155</f>
        <v>Incremento</v>
      </c>
      <c r="K155" s="35" t="str">
        <f>'PROGRAMADO_METAS_PRODUCTO 2018'!L155</f>
        <v>PLA142</v>
      </c>
      <c r="L155" s="35" t="str">
        <f>'PROGRAMADO_METAS_PRODUCTO 2018'!N155</f>
        <v>Documento DTS elaborado</v>
      </c>
      <c r="M155" s="35" t="str">
        <f>'PROGRAMADO_METAS_PRODUCTO 2018'!O155</f>
        <v>NA</v>
      </c>
      <c r="N155" s="35">
        <f>'PROGRAMADO_METAS_PRODUCTO 2018'!Q155</f>
        <v>0</v>
      </c>
      <c r="O155" s="53">
        <f>'PROGRAMADO_METAS_PRODUCTO 2018'!R155</f>
        <v>0</v>
      </c>
      <c r="P155" s="53">
        <f>'PROGRAMADO_METAS_PRODUCTO 2018'!S155</f>
        <v>0</v>
      </c>
      <c r="Q155" s="53">
        <f>'PROGRAMADO_METAS_PRODUCTO 2018'!T155</f>
        <v>1</v>
      </c>
      <c r="R155" s="53">
        <f>'PROGRAMADO_METAS_PRODUCTO 2018'!U155</f>
        <v>0</v>
      </c>
      <c r="S155" s="35" t="str">
        <f>'PROGRAMADO_METAS_PRODUCTO 2018'!V155</f>
        <v>Secretaría de Planeación</v>
      </c>
      <c r="T155" s="158"/>
      <c r="U155" s="14" t="s">
        <v>850</v>
      </c>
      <c r="V155" s="14" t="s">
        <v>850</v>
      </c>
      <c r="W155" s="14" t="s">
        <v>850</v>
      </c>
      <c r="X155" s="14" t="s">
        <v>850</v>
      </c>
      <c r="Y155" s="14" t="s">
        <v>850</v>
      </c>
      <c r="Z155" s="14" t="s">
        <v>850</v>
      </c>
      <c r="AA155" s="159" t="s">
        <v>850</v>
      </c>
      <c r="AB155" s="185"/>
      <c r="AC155" s="160" t="s">
        <v>850</v>
      </c>
      <c r="AD155" s="25" t="s">
        <v>850</v>
      </c>
      <c r="AE155" s="25" t="s">
        <v>850</v>
      </c>
      <c r="AF155" s="25" t="s">
        <v>850</v>
      </c>
      <c r="AG155" s="25" t="s">
        <v>850</v>
      </c>
      <c r="AH155" s="25" t="s">
        <v>850</v>
      </c>
      <c r="AI155" s="25" t="s">
        <v>850</v>
      </c>
      <c r="AJ155" s="25" t="s">
        <v>850</v>
      </c>
      <c r="AK155" s="25" t="s">
        <v>850</v>
      </c>
      <c r="AL155" s="25" t="s">
        <v>850</v>
      </c>
      <c r="AM155" s="25" t="s">
        <v>850</v>
      </c>
      <c r="AN155" s="25" t="s">
        <v>850</v>
      </c>
      <c r="AO155" s="159" t="s">
        <v>850</v>
      </c>
    </row>
    <row r="156" spans="1:41" s="87" customFormat="1" ht="60.75" customHeight="1">
      <c r="A156" s="336"/>
      <c r="B156" s="339"/>
      <c r="C156" s="358"/>
      <c r="D156" s="352"/>
      <c r="E156" s="349"/>
      <c r="F156" s="35">
        <f>'PROGRAMADO_METAS_PRODUCTO 2018'!F156</f>
        <v>143</v>
      </c>
      <c r="G156" s="22">
        <f>'PROGRAMADO_METAS_PRODUCTO 2018'!G156</f>
        <v>20</v>
      </c>
      <c r="H156" s="35" t="str">
        <f>'PROGRAMADO_METAS_PRODUCTO 2018'!I156</f>
        <v>Elaborar y presentar proyecto de acto administrativo</v>
      </c>
      <c r="I156" s="35">
        <f>'PROGRAMADO_METAS_PRODUCTO 2018'!J156</f>
        <v>1</v>
      </c>
      <c r="J156" s="35" t="str">
        <f>'PROGRAMADO_METAS_PRODUCTO 2018'!K156</f>
        <v>Incremento</v>
      </c>
      <c r="K156" s="35" t="str">
        <f>'PROGRAMADO_METAS_PRODUCTO 2018'!L156</f>
        <v>PLA143</v>
      </c>
      <c r="L156" s="35" t="str">
        <f>'PROGRAMADO_METAS_PRODUCTO 2018'!N156</f>
        <v>Proyecto de acto administrativo para el plan especial de manejo y protección, presentado</v>
      </c>
      <c r="M156" s="35" t="str">
        <f>'PROGRAMADO_METAS_PRODUCTO 2018'!O156</f>
        <v>NA</v>
      </c>
      <c r="N156" s="35">
        <f>'PROGRAMADO_METAS_PRODUCTO 2018'!Q156</f>
        <v>0</v>
      </c>
      <c r="O156" s="53">
        <f>'PROGRAMADO_METAS_PRODUCTO 2018'!R156</f>
        <v>0</v>
      </c>
      <c r="P156" s="53">
        <f>'PROGRAMADO_METAS_PRODUCTO 2018'!S156</f>
        <v>0</v>
      </c>
      <c r="Q156" s="53">
        <f>'PROGRAMADO_METAS_PRODUCTO 2018'!T156</f>
        <v>0</v>
      </c>
      <c r="R156" s="53">
        <f>'PROGRAMADO_METAS_PRODUCTO 2018'!U156</f>
        <v>1</v>
      </c>
      <c r="S156" s="35" t="str">
        <f>'PROGRAMADO_METAS_PRODUCTO 2018'!V156</f>
        <v>Secretaría de Planeación</v>
      </c>
      <c r="T156" s="158"/>
      <c r="U156" s="14" t="s">
        <v>850</v>
      </c>
      <c r="V156" s="14" t="s">
        <v>850</v>
      </c>
      <c r="W156" s="14" t="s">
        <v>850</v>
      </c>
      <c r="X156" s="14" t="s">
        <v>850</v>
      </c>
      <c r="Y156" s="14" t="s">
        <v>850</v>
      </c>
      <c r="Z156" s="14" t="s">
        <v>850</v>
      </c>
      <c r="AA156" s="159" t="s">
        <v>850</v>
      </c>
      <c r="AB156" s="185"/>
      <c r="AC156" s="160" t="s">
        <v>850</v>
      </c>
      <c r="AD156" s="25" t="s">
        <v>850</v>
      </c>
      <c r="AE156" s="25" t="s">
        <v>850</v>
      </c>
      <c r="AF156" s="25" t="s">
        <v>850</v>
      </c>
      <c r="AG156" s="25" t="s">
        <v>850</v>
      </c>
      <c r="AH156" s="25" t="s">
        <v>850</v>
      </c>
      <c r="AI156" s="25" t="s">
        <v>850</v>
      </c>
      <c r="AJ156" s="25" t="s">
        <v>850</v>
      </c>
      <c r="AK156" s="25" t="s">
        <v>850</v>
      </c>
      <c r="AL156" s="25" t="s">
        <v>850</v>
      </c>
      <c r="AM156" s="25" t="s">
        <v>850</v>
      </c>
      <c r="AN156" s="25" t="s">
        <v>850</v>
      </c>
      <c r="AO156" s="159" t="s">
        <v>850</v>
      </c>
    </row>
    <row r="157" spans="1:41" s="89" customFormat="1" ht="38.25">
      <c r="A157" s="362" t="str">
        <f>'[1]2_ESTRUCTURA_PDM'!H30</f>
        <v>1.5.02</v>
      </c>
      <c r="B157" s="339">
        <f>'[1]2_ESTRUCTURA_PDM'!I30</f>
        <v>30</v>
      </c>
      <c r="C157" s="369" t="str">
        <f>'[1]2_ESTRUCTURA_PDM'!J30</f>
        <v>Emprendimiento cultural</v>
      </c>
      <c r="D157" s="368" t="e">
        <f>#REF!</f>
        <v>#REF!</v>
      </c>
      <c r="E157" s="349" t="e">
        <f>#REF!</f>
        <v>#REF!</v>
      </c>
      <c r="F157" s="35">
        <f>'PROGRAMADO_METAS_PRODUCTO 2018'!F157</f>
        <v>144</v>
      </c>
      <c r="G157" s="88">
        <f>'PROGRAMADO_METAS_PRODUCTO 2018'!G157</f>
        <v>40</v>
      </c>
      <c r="H157" s="35" t="str">
        <f>'PROGRAMADO_METAS_PRODUCTO 2018'!I157</f>
        <v>Asesorar 12  iniciativas para el fomento del emprendimiento cultural</v>
      </c>
      <c r="I157" s="35">
        <f>'PROGRAMADO_METAS_PRODUCTO 2018'!J157</f>
        <v>12</v>
      </c>
      <c r="J157" s="35" t="str">
        <f>'PROGRAMADO_METAS_PRODUCTO 2018'!K157</f>
        <v>Mantenimiento
(Stock)</v>
      </c>
      <c r="K157" s="35" t="str">
        <f>'PROGRAMADO_METAS_PRODUCTO 2018'!L157</f>
        <v>CUL144</v>
      </c>
      <c r="L157" s="35" t="str">
        <f>'PROGRAMADO_METAS_PRODUCTO 2018'!N157</f>
        <v>Número de iniciativas asesoradas, para el fomento del emprendimiento cultural</v>
      </c>
      <c r="M157" s="35" t="str">
        <f>'PROGRAMADO_METAS_PRODUCTO 2018'!O157</f>
        <v>NA</v>
      </c>
      <c r="N157" s="35">
        <f>'PROGRAMADO_METAS_PRODUCTO 2018'!Q157</f>
        <v>6</v>
      </c>
      <c r="O157" s="53">
        <f>'PROGRAMADO_METAS_PRODUCTO 2018'!R157</f>
        <v>12</v>
      </c>
      <c r="P157" s="53">
        <f>'PROGRAMADO_METAS_PRODUCTO 2018'!S157</f>
        <v>12</v>
      </c>
      <c r="Q157" s="53">
        <f>'PROGRAMADO_METAS_PRODUCTO 2018'!T157</f>
        <v>12</v>
      </c>
      <c r="R157" s="53">
        <f>'PROGRAMADO_METAS_PRODUCTO 2018'!U157</f>
        <v>12</v>
      </c>
      <c r="S157" s="35" t="str">
        <f>'PROGRAMADO_METAS_PRODUCTO 2018'!V157</f>
        <v>Instituto de Cultura y Turísmo</v>
      </c>
      <c r="T157" s="158"/>
      <c r="U157" s="14">
        <v>0</v>
      </c>
      <c r="V157" s="14">
        <v>0</v>
      </c>
      <c r="W157" s="14">
        <v>100</v>
      </c>
      <c r="X157" s="14">
        <v>100</v>
      </c>
      <c r="Y157" s="14">
        <v>100</v>
      </c>
      <c r="Z157" s="14">
        <v>108.33333333333333</v>
      </c>
      <c r="AA157" s="159">
        <v>100</v>
      </c>
      <c r="AB157" s="186"/>
      <c r="AC157" s="160">
        <v>0</v>
      </c>
      <c r="AD157" s="25">
        <v>0</v>
      </c>
      <c r="AE157" s="25">
        <v>0</v>
      </c>
      <c r="AF157" s="25">
        <v>16.666666666666664</v>
      </c>
      <c r="AG157" s="25">
        <v>16.666666666666664</v>
      </c>
      <c r="AH157" s="25">
        <v>16.666666666666664</v>
      </c>
      <c r="AI157" s="25">
        <v>16.666666666666664</v>
      </c>
      <c r="AJ157" s="25">
        <v>183.33333333333331</v>
      </c>
      <c r="AK157" s="25">
        <v>183.33333333333331</v>
      </c>
      <c r="AL157" s="25">
        <v>191.66666666666669</v>
      </c>
      <c r="AM157" s="25">
        <v>191.66666666666669</v>
      </c>
      <c r="AN157" s="25">
        <v>191.66666666666669</v>
      </c>
      <c r="AO157" s="159">
        <v>100</v>
      </c>
    </row>
    <row r="158" spans="1:41" s="89" customFormat="1" ht="45" customHeight="1">
      <c r="A158" s="336"/>
      <c r="B158" s="339"/>
      <c r="C158" s="358"/>
      <c r="D158" s="352"/>
      <c r="E158" s="349"/>
      <c r="F158" s="35">
        <f>'PROGRAMADO_METAS_PRODUCTO 2018'!F158</f>
        <v>145</v>
      </c>
      <c r="G158" s="88">
        <f>'PROGRAMADO_METAS_PRODUCTO 2018'!G158</f>
        <v>60</v>
      </c>
      <c r="H158" s="35" t="str">
        <f>'PROGRAMADO_METAS_PRODUCTO 2018'!I158</f>
        <v>Apoyar 60 iniciativas artísticas y culturales propias y externas</v>
      </c>
      <c r="I158" s="35">
        <f>'PROGRAMADO_METAS_PRODUCTO 2018'!J158</f>
        <v>60</v>
      </c>
      <c r="J158" s="35" t="str">
        <f>'PROGRAMADO_METAS_PRODUCTO 2018'!K158</f>
        <v>Mantenimiento
(Stock)</v>
      </c>
      <c r="K158" s="35" t="str">
        <f>'PROGRAMADO_METAS_PRODUCTO 2018'!L158</f>
        <v>CUL145</v>
      </c>
      <c r="L158" s="35" t="str">
        <f>'PROGRAMADO_METAS_PRODUCTO 2018'!N158</f>
        <v>Número de iniciativas artísticas y culturales apoyadas</v>
      </c>
      <c r="M158" s="35" t="str">
        <f>'PROGRAMADO_METAS_PRODUCTO 2018'!O158</f>
        <v>NA</v>
      </c>
      <c r="N158" s="35">
        <f>'PROGRAMADO_METAS_PRODUCTO 2018'!Q158</f>
        <v>30</v>
      </c>
      <c r="O158" s="53">
        <f>'PROGRAMADO_METAS_PRODUCTO 2018'!R158</f>
        <v>60</v>
      </c>
      <c r="P158" s="53">
        <f>'PROGRAMADO_METAS_PRODUCTO 2018'!S158</f>
        <v>60</v>
      </c>
      <c r="Q158" s="53">
        <f>'PROGRAMADO_METAS_PRODUCTO 2018'!T158</f>
        <v>60</v>
      </c>
      <c r="R158" s="53">
        <f>'PROGRAMADO_METAS_PRODUCTO 2018'!U158</f>
        <v>60</v>
      </c>
      <c r="S158" s="35" t="str">
        <f>'PROGRAMADO_METAS_PRODUCTO 2018'!V158</f>
        <v>Instituto de Cultura y Turísmo</v>
      </c>
      <c r="T158" s="158"/>
      <c r="U158" s="14">
        <v>25</v>
      </c>
      <c r="V158" s="14">
        <v>28.333333333333332</v>
      </c>
      <c r="W158" s="14">
        <v>38.333333333333336</v>
      </c>
      <c r="X158" s="14">
        <v>41.666666666666671</v>
      </c>
      <c r="Y158" s="14">
        <v>45</v>
      </c>
      <c r="Z158" s="14">
        <v>48.333333333333336</v>
      </c>
      <c r="AA158" s="159">
        <v>48.333333333333336</v>
      </c>
      <c r="AB158" s="186"/>
      <c r="AC158" s="160">
        <v>0</v>
      </c>
      <c r="AD158" s="25">
        <v>0</v>
      </c>
      <c r="AE158" s="25">
        <v>3.3333333333333335</v>
      </c>
      <c r="AF158" s="25">
        <v>6.666666666666667</v>
      </c>
      <c r="AG158" s="25">
        <v>16.666666666666664</v>
      </c>
      <c r="AH158" s="25">
        <v>25</v>
      </c>
      <c r="AI158" s="25">
        <v>31.666666666666664</v>
      </c>
      <c r="AJ158" s="25">
        <v>35</v>
      </c>
      <c r="AK158" s="25">
        <v>35</v>
      </c>
      <c r="AL158" s="25">
        <v>38.333333333333336</v>
      </c>
      <c r="AM158" s="25">
        <v>55.000000000000007</v>
      </c>
      <c r="AN158" s="25">
        <v>63.333333333333329</v>
      </c>
      <c r="AO158" s="159">
        <v>63.333333333333329</v>
      </c>
    </row>
    <row r="159" spans="1:41" s="89" customFormat="1" ht="38.25">
      <c r="A159" s="362" t="str">
        <f>'[1]2_ESTRUCTURA_PDM'!H31</f>
        <v>1.5.03</v>
      </c>
      <c r="B159" s="339">
        <f>'[1]2_ESTRUCTURA_PDM'!I31</f>
        <v>20</v>
      </c>
      <c r="C159" s="369" t="str">
        <f>'[1]2_ESTRUCTURA_PDM'!J31</f>
        <v>Fomento, apoyo y acceso a bienes y servicios culturales</v>
      </c>
      <c r="D159" s="368" t="e">
        <f>#REF!</f>
        <v>#REF!</v>
      </c>
      <c r="E159" s="349" t="e">
        <f>#REF!</f>
        <v>#REF!</v>
      </c>
      <c r="F159" s="35">
        <f>'PROGRAMADO_METAS_PRODUCTO 2018'!F159</f>
        <v>146</v>
      </c>
      <c r="G159" s="88">
        <f>'PROGRAMADO_METAS_PRODUCTO 2018'!G159</f>
        <v>33</v>
      </c>
      <c r="H159" s="35" t="str">
        <f>'PROGRAMADO_METAS_PRODUCTO 2018'!I159</f>
        <v>Realizar anualmente 450 talleres de formación complementaria en las bibliotecas públicas</v>
      </c>
      <c r="I159" s="35">
        <f>'PROGRAMADO_METAS_PRODUCTO 2018'!J159</f>
        <v>450</v>
      </c>
      <c r="J159" s="35" t="str">
        <f>'PROGRAMADO_METAS_PRODUCTO 2018'!K159</f>
        <v>Mantenimiento
(Stock)</v>
      </c>
      <c r="K159" s="35" t="str">
        <f>'PROGRAMADO_METAS_PRODUCTO 2018'!L159</f>
        <v>CUL146</v>
      </c>
      <c r="L159" s="35" t="str">
        <f>'PROGRAMADO_METAS_PRODUCTO 2018'!N159</f>
        <v>Número de talleres de formación complementaria realizados</v>
      </c>
      <c r="M159" s="35" t="str">
        <f>'PROGRAMADO_METAS_PRODUCTO 2018'!O159</f>
        <v>NA</v>
      </c>
      <c r="N159" s="35">
        <f>'PROGRAMADO_METAS_PRODUCTO 2018'!Q159</f>
        <v>450</v>
      </c>
      <c r="O159" s="53">
        <f>'PROGRAMADO_METAS_PRODUCTO 2018'!R159</f>
        <v>450</v>
      </c>
      <c r="P159" s="53">
        <f>'PROGRAMADO_METAS_PRODUCTO 2018'!S159</f>
        <v>450</v>
      </c>
      <c r="Q159" s="53">
        <f>'PROGRAMADO_METAS_PRODUCTO 2018'!T159</f>
        <v>450</v>
      </c>
      <c r="R159" s="53">
        <f>'PROGRAMADO_METAS_PRODUCTO 2018'!U159</f>
        <v>450</v>
      </c>
      <c r="S159" s="35" t="str">
        <f>'PROGRAMADO_METAS_PRODUCTO 2018'!V159</f>
        <v>Instituto de Cultura y Turísmo</v>
      </c>
      <c r="T159" s="158"/>
      <c r="U159" s="14">
        <v>15.555555555555555</v>
      </c>
      <c r="V159" s="14">
        <v>28.888888888888886</v>
      </c>
      <c r="W159" s="14">
        <v>46.666666666666664</v>
      </c>
      <c r="X159" s="14">
        <v>64.444444444444443</v>
      </c>
      <c r="Y159" s="14">
        <v>67.777777777777786</v>
      </c>
      <c r="Z159" s="14">
        <v>67.777777777777786</v>
      </c>
      <c r="AA159" s="159">
        <v>67.777777777777786</v>
      </c>
      <c r="AB159" s="186"/>
      <c r="AC159" s="160">
        <v>0</v>
      </c>
      <c r="AD159" s="25">
        <v>0</v>
      </c>
      <c r="AE159" s="25">
        <v>0</v>
      </c>
      <c r="AF159" s="25">
        <v>0</v>
      </c>
      <c r="AG159" s="25">
        <v>0</v>
      </c>
      <c r="AH159" s="25">
        <v>3.3333333333333335</v>
      </c>
      <c r="AI159" s="25">
        <v>21.555555555555557</v>
      </c>
      <c r="AJ159" s="25">
        <v>50.888888888888886</v>
      </c>
      <c r="AK159" s="25">
        <v>78</v>
      </c>
      <c r="AL159" s="25">
        <v>93.333333333333329</v>
      </c>
      <c r="AM159" s="25">
        <v>100</v>
      </c>
      <c r="AN159" s="25">
        <v>100</v>
      </c>
      <c r="AO159" s="159">
        <v>100</v>
      </c>
    </row>
    <row r="160" spans="1:41" s="89" customFormat="1" ht="38.25">
      <c r="A160" s="336"/>
      <c r="B160" s="339"/>
      <c r="C160" s="354"/>
      <c r="D160" s="352"/>
      <c r="E160" s="349"/>
      <c r="F160" s="35">
        <f>'PROGRAMADO_METAS_PRODUCTO 2018'!F160</f>
        <v>147</v>
      </c>
      <c r="G160" s="88">
        <f>'PROGRAMADO_METAS_PRODUCTO 2018'!G160</f>
        <v>34</v>
      </c>
      <c r="H160" s="35" t="str">
        <f>'PROGRAMADO_METAS_PRODUCTO 2018'!I160</f>
        <v>Garantizar el funcionamiento del 100% de las  bibliotecas publicas de la ciudad</v>
      </c>
      <c r="I160" s="40">
        <f>'PROGRAMADO_METAS_PRODUCTO 2018'!J160</f>
        <v>100</v>
      </c>
      <c r="J160" s="35" t="str">
        <f>'PROGRAMADO_METAS_PRODUCTO 2018'!K160</f>
        <v>Mantenimiento
(Stock)</v>
      </c>
      <c r="K160" s="35" t="str">
        <f>'PROGRAMADO_METAS_PRODUCTO 2018'!L160</f>
        <v>CUL147</v>
      </c>
      <c r="L160" s="35" t="str">
        <f>'PROGRAMADO_METAS_PRODUCTO 2018'!N160</f>
        <v>Porcentaje de Bibliotecas públicas en funcionamiento y fortalecidas</v>
      </c>
      <c r="M160" s="35" t="str">
        <f>'PROGRAMADO_METAS_PRODUCTO 2018'!O160</f>
        <v>NA</v>
      </c>
      <c r="N160" s="35">
        <f>'PROGRAMADO_METAS_PRODUCTO 2018'!Q160</f>
        <v>100</v>
      </c>
      <c r="O160" s="53">
        <f>'PROGRAMADO_METAS_PRODUCTO 2018'!R160</f>
        <v>100</v>
      </c>
      <c r="P160" s="53">
        <f>'PROGRAMADO_METAS_PRODUCTO 2018'!S160</f>
        <v>100</v>
      </c>
      <c r="Q160" s="53">
        <f>'PROGRAMADO_METAS_PRODUCTO 2018'!T160</f>
        <v>100</v>
      </c>
      <c r="R160" s="53">
        <f>'PROGRAMADO_METAS_PRODUCTO 2018'!U160</f>
        <v>100</v>
      </c>
      <c r="S160" s="35" t="str">
        <f>'PROGRAMADO_METAS_PRODUCTO 2018'!V160</f>
        <v>Instituto de Cultura y Turísmo</v>
      </c>
      <c r="T160" s="158"/>
      <c r="U160" s="14">
        <v>100</v>
      </c>
      <c r="V160" s="14">
        <v>100</v>
      </c>
      <c r="W160" s="14">
        <v>100</v>
      </c>
      <c r="X160" s="14">
        <v>100</v>
      </c>
      <c r="Y160" s="14">
        <v>100</v>
      </c>
      <c r="Z160" s="14">
        <v>100</v>
      </c>
      <c r="AA160" s="159">
        <v>100</v>
      </c>
      <c r="AB160" s="186"/>
      <c r="AC160" s="160">
        <v>12</v>
      </c>
      <c r="AD160" s="25">
        <v>100</v>
      </c>
      <c r="AE160" s="25">
        <v>100</v>
      </c>
      <c r="AF160" s="25">
        <v>100</v>
      </c>
      <c r="AG160" s="25">
        <v>100</v>
      </c>
      <c r="AH160" s="25">
        <v>100</v>
      </c>
      <c r="AI160" s="25">
        <v>100</v>
      </c>
      <c r="AJ160" s="25">
        <v>100</v>
      </c>
      <c r="AK160" s="25">
        <v>100</v>
      </c>
      <c r="AL160" s="25">
        <v>100</v>
      </c>
      <c r="AM160" s="25">
        <v>100</v>
      </c>
      <c r="AN160" s="25">
        <v>100</v>
      </c>
      <c r="AO160" s="159">
        <v>100</v>
      </c>
    </row>
    <row r="161" spans="1:41" s="89" customFormat="1" ht="38.25">
      <c r="A161" s="336"/>
      <c r="B161" s="339"/>
      <c r="C161" s="358"/>
      <c r="D161" s="352"/>
      <c r="E161" s="349"/>
      <c r="F161" s="35">
        <f>'PROGRAMADO_METAS_PRODUCTO 2018'!F161</f>
        <v>148</v>
      </c>
      <c r="G161" s="88">
        <f>'PROGRAMADO_METAS_PRODUCTO 2018'!G161</f>
        <v>33</v>
      </c>
      <c r="H161" s="35" t="str">
        <f>'PROGRAMADO_METAS_PRODUCTO 2018'!I161</f>
        <v>Realizar 1.500 actividades anuales de promoción de lectura</v>
      </c>
      <c r="I161" s="57">
        <f>'PROGRAMADO_METAS_PRODUCTO 2018'!J161</f>
        <v>1500</v>
      </c>
      <c r="J161" s="35" t="str">
        <f>'PROGRAMADO_METAS_PRODUCTO 2018'!K161</f>
        <v>Mantenimiento
(Stock)</v>
      </c>
      <c r="K161" s="35" t="str">
        <f>'PROGRAMADO_METAS_PRODUCTO 2018'!L161</f>
        <v>CUL148</v>
      </c>
      <c r="L161" s="35" t="str">
        <f>'PROGRAMADO_METAS_PRODUCTO 2018'!N161</f>
        <v>Número de actividades de promoción de cultura realizadas</v>
      </c>
      <c r="M161" s="35" t="str">
        <f>'PROGRAMADO_METAS_PRODUCTO 2018'!O161</f>
        <v>NA</v>
      </c>
      <c r="N161" s="57">
        <f>'PROGRAMADO_METAS_PRODUCTO 2018'!Q161</f>
        <v>1500</v>
      </c>
      <c r="O161" s="58">
        <f>'PROGRAMADO_METAS_PRODUCTO 2018'!R161</f>
        <v>1500</v>
      </c>
      <c r="P161" s="58">
        <f>'PROGRAMADO_METAS_PRODUCTO 2018'!S161</f>
        <v>1500</v>
      </c>
      <c r="Q161" s="58">
        <f>'PROGRAMADO_METAS_PRODUCTO 2018'!T161</f>
        <v>1500</v>
      </c>
      <c r="R161" s="58">
        <f>'PROGRAMADO_METAS_PRODUCTO 2018'!U161</f>
        <v>1500</v>
      </c>
      <c r="S161" s="35" t="str">
        <f>'PROGRAMADO_METAS_PRODUCTO 2018'!V161</f>
        <v>Instituto de Cultura y Turísmo</v>
      </c>
      <c r="T161" s="158"/>
      <c r="U161" s="14">
        <v>30</v>
      </c>
      <c r="V161" s="14">
        <v>40</v>
      </c>
      <c r="W161" s="14">
        <v>50</v>
      </c>
      <c r="X161" s="14">
        <v>65.86666666666666</v>
      </c>
      <c r="Y161" s="14">
        <v>75.866666666666674</v>
      </c>
      <c r="Z161" s="14">
        <v>75.866666666666674</v>
      </c>
      <c r="AA161" s="159">
        <v>75.866666666666674</v>
      </c>
      <c r="AB161" s="186"/>
      <c r="AC161" s="160">
        <v>0</v>
      </c>
      <c r="AD161" s="25">
        <v>1</v>
      </c>
      <c r="AE161" s="25">
        <v>6.7333333333333325</v>
      </c>
      <c r="AF161" s="25">
        <v>15.533333333333331</v>
      </c>
      <c r="AG161" s="25">
        <v>26</v>
      </c>
      <c r="AH161" s="25">
        <v>34.466666666666669</v>
      </c>
      <c r="AI161" s="25">
        <v>43.133333333333333</v>
      </c>
      <c r="AJ161" s="25">
        <v>58.13333333333334</v>
      </c>
      <c r="AK161" s="25">
        <v>68.733333333333334</v>
      </c>
      <c r="AL161" s="25">
        <v>76.400000000000006</v>
      </c>
      <c r="AM161" s="25">
        <v>83.266666666666666</v>
      </c>
      <c r="AN161" s="25">
        <v>94.8</v>
      </c>
      <c r="AO161" s="159">
        <v>94.8</v>
      </c>
    </row>
    <row r="162" spans="1:41" s="89" customFormat="1" ht="25.5">
      <c r="A162" s="362" t="str">
        <f>'[1]2_ESTRUCTURA_PDM'!H32</f>
        <v>1.5.04</v>
      </c>
      <c r="B162" s="339">
        <f>'[1]2_ESTRUCTURA_PDM'!I32</f>
        <v>30</v>
      </c>
      <c r="C162" s="369" t="str">
        <f>'[1]2_ESTRUCTURA_PDM'!J32</f>
        <v>Fortalecimiento de la institucionalidad cultural y la participación ciudadana</v>
      </c>
      <c r="D162" s="368" t="e">
        <f>#REF!</f>
        <v>#REF!</v>
      </c>
      <c r="E162" s="349" t="e">
        <f>#REF!</f>
        <v>#REF!</v>
      </c>
      <c r="F162" s="35">
        <f>'PROGRAMADO_METAS_PRODUCTO 2018'!F162</f>
        <v>149</v>
      </c>
      <c r="G162" s="22">
        <f>'PROGRAMADO_METAS_PRODUCTO 2018'!G162</f>
        <v>34</v>
      </c>
      <c r="H162" s="35" t="str">
        <f>'PROGRAMADO_METAS_PRODUCTO 2018'!I162</f>
        <v>Brindar 360 apoyos artísticos a la comunidad</v>
      </c>
      <c r="I162" s="57">
        <f>'PROGRAMADO_METAS_PRODUCTO 2018'!J162</f>
        <v>360</v>
      </c>
      <c r="J162" s="35" t="str">
        <f>'PROGRAMADO_METAS_PRODUCTO 2018'!K162</f>
        <v>Incremento
(Flujo)</v>
      </c>
      <c r="K162" s="35" t="str">
        <f>'PROGRAMADO_METAS_PRODUCTO 2018'!L162</f>
        <v>CUL149</v>
      </c>
      <c r="L162" s="35" t="str">
        <f>'PROGRAMADO_METAS_PRODUCTO 2018'!N162</f>
        <v>Número de apoyos artísticos brindados a la comunidad</v>
      </c>
      <c r="M162" s="35" t="str">
        <f>'PROGRAMADO_METAS_PRODUCTO 2018'!O162</f>
        <v>NA</v>
      </c>
      <c r="N162" s="35">
        <f>'PROGRAMADO_METAS_PRODUCTO 2018'!Q162</f>
        <v>211</v>
      </c>
      <c r="O162" s="53">
        <f>'PROGRAMADO_METAS_PRODUCTO 2018'!R162</f>
        <v>90</v>
      </c>
      <c r="P162" s="53">
        <f>'PROGRAMADO_METAS_PRODUCTO 2018'!S162</f>
        <v>90</v>
      </c>
      <c r="Q162" s="53">
        <f>'PROGRAMADO_METAS_PRODUCTO 2018'!T162</f>
        <v>90</v>
      </c>
      <c r="R162" s="53">
        <f>'PROGRAMADO_METAS_PRODUCTO 2018'!U162</f>
        <v>90</v>
      </c>
      <c r="S162" s="35" t="str">
        <f>'PROGRAMADO_METAS_PRODUCTO 2018'!V162</f>
        <v>Instituto de Cultura y Turísmo</v>
      </c>
      <c r="T162" s="158"/>
      <c r="U162" s="14">
        <v>120</v>
      </c>
      <c r="V162" s="14">
        <v>142.22222222222223</v>
      </c>
      <c r="W162" s="14">
        <v>164.44444444444443</v>
      </c>
      <c r="X162" s="14">
        <v>177.77777777777777</v>
      </c>
      <c r="Y162" s="14">
        <v>216.66666666666666</v>
      </c>
      <c r="Z162" s="14">
        <v>294.44444444444446</v>
      </c>
      <c r="AA162" s="159">
        <v>100</v>
      </c>
      <c r="AB162" s="186"/>
      <c r="AC162" s="160">
        <v>7.7777777777777777</v>
      </c>
      <c r="AD162" s="25">
        <v>12.222222222222221</v>
      </c>
      <c r="AE162" s="25">
        <v>27.777777777777779</v>
      </c>
      <c r="AF162" s="25">
        <v>35.555555555555557</v>
      </c>
      <c r="AG162" s="25">
        <v>53.333333333333336</v>
      </c>
      <c r="AH162" s="25">
        <v>81.111111111111114</v>
      </c>
      <c r="AI162" s="25">
        <v>102.22222222222221</v>
      </c>
      <c r="AJ162" s="25">
        <v>114.44444444444444</v>
      </c>
      <c r="AK162" s="25">
        <v>133.33333333333331</v>
      </c>
      <c r="AL162" s="25">
        <v>150</v>
      </c>
      <c r="AM162" s="25">
        <v>161.11111111111111</v>
      </c>
      <c r="AN162" s="25">
        <v>161.11111111111111</v>
      </c>
      <c r="AO162" s="159">
        <v>100</v>
      </c>
    </row>
    <row r="163" spans="1:41" s="89" customFormat="1" ht="38.25">
      <c r="A163" s="336"/>
      <c r="B163" s="339"/>
      <c r="C163" s="354"/>
      <c r="D163" s="352"/>
      <c r="E163" s="349"/>
      <c r="F163" s="35">
        <f>'PROGRAMADO_METAS_PRODUCTO 2018'!F163</f>
        <v>150</v>
      </c>
      <c r="G163" s="22">
        <f>'PROGRAMADO_METAS_PRODUCTO 2018'!G163</f>
        <v>33</v>
      </c>
      <c r="H163" s="35" t="str">
        <f>'PROGRAMADO_METAS_PRODUCTO 2018'!I163</f>
        <v>Realizar 320 presentaciones  locales, regionales y nacionales por la Banda Municipal</v>
      </c>
      <c r="I163" s="57">
        <f>'PROGRAMADO_METAS_PRODUCTO 2018'!J163</f>
        <v>320</v>
      </c>
      <c r="J163" s="35" t="str">
        <f>'PROGRAMADO_METAS_PRODUCTO 2018'!K163</f>
        <v>Incremento
(Flujo)</v>
      </c>
      <c r="K163" s="35" t="str">
        <f>'PROGRAMADO_METAS_PRODUCTO 2018'!L163</f>
        <v>CUL150</v>
      </c>
      <c r="L163" s="35" t="str">
        <f>'PROGRAMADO_METAS_PRODUCTO 2018'!N163</f>
        <v>Número de presentaciones realizadas por la Banda Municipal</v>
      </c>
      <c r="M163" s="35" t="str">
        <f>'PROGRAMADO_METAS_PRODUCTO 2018'!O163</f>
        <v>NA</v>
      </c>
      <c r="N163" s="35">
        <f>'PROGRAMADO_METAS_PRODUCTO 2018'!Q163</f>
        <v>90</v>
      </c>
      <c r="O163" s="53">
        <f>'PROGRAMADO_METAS_PRODUCTO 2018'!R163</f>
        <v>80</v>
      </c>
      <c r="P163" s="53">
        <f>'PROGRAMADO_METAS_PRODUCTO 2018'!S163</f>
        <v>80</v>
      </c>
      <c r="Q163" s="53">
        <f>'PROGRAMADO_METAS_PRODUCTO 2018'!T163</f>
        <v>80</v>
      </c>
      <c r="R163" s="53">
        <f>'PROGRAMADO_METAS_PRODUCTO 2018'!U163</f>
        <v>80</v>
      </c>
      <c r="S163" s="35" t="str">
        <f>'PROGRAMADO_METAS_PRODUCTO 2018'!V163</f>
        <v>Instituto de Cultura y Turísmo</v>
      </c>
      <c r="T163" s="158"/>
      <c r="U163" s="14">
        <v>70</v>
      </c>
      <c r="V163" s="14">
        <v>80</v>
      </c>
      <c r="W163" s="14">
        <v>86.25</v>
      </c>
      <c r="X163" s="14">
        <v>102.49999999999999</v>
      </c>
      <c r="Y163" s="14">
        <v>118.75</v>
      </c>
      <c r="Z163" s="14">
        <v>125</v>
      </c>
      <c r="AA163" s="159">
        <v>100</v>
      </c>
      <c r="AB163" s="186"/>
      <c r="AC163" s="160">
        <v>13.750000000000002</v>
      </c>
      <c r="AD163" s="25">
        <v>13.750000000000002</v>
      </c>
      <c r="AE163" s="25">
        <v>20</v>
      </c>
      <c r="AF163" s="25">
        <v>28.749999999999996</v>
      </c>
      <c r="AG163" s="25">
        <v>40</v>
      </c>
      <c r="AH163" s="25">
        <v>53.75</v>
      </c>
      <c r="AI163" s="25">
        <v>63.749999999999993</v>
      </c>
      <c r="AJ163" s="25">
        <v>75</v>
      </c>
      <c r="AK163" s="25">
        <v>77.5</v>
      </c>
      <c r="AL163" s="25">
        <v>91.25</v>
      </c>
      <c r="AM163" s="25">
        <v>97.5</v>
      </c>
      <c r="AN163" s="25">
        <v>105</v>
      </c>
      <c r="AO163" s="159">
        <v>100</v>
      </c>
    </row>
    <row r="164" spans="1:41" s="89" customFormat="1" ht="35.25" customHeight="1">
      <c r="A164" s="336"/>
      <c r="B164" s="339"/>
      <c r="C164" s="354"/>
      <c r="D164" s="352"/>
      <c r="E164" s="349"/>
      <c r="F164" s="35">
        <f>'PROGRAMADO_METAS_PRODUCTO 2018'!F164</f>
        <v>151</v>
      </c>
      <c r="G164" s="22">
        <f>'PROGRAMADO_METAS_PRODUCTO 2018'!G164</f>
        <v>33</v>
      </c>
      <c r="H164" s="35" t="str">
        <f>'PROGRAMADO_METAS_PRODUCTO 2018'!I164</f>
        <v>Participar de 2 Ruedas de Negocios Culturales</v>
      </c>
      <c r="I164" s="57">
        <f>'PROGRAMADO_METAS_PRODUCTO 2018'!J164</f>
        <v>2</v>
      </c>
      <c r="J164" s="35" t="str">
        <f>'PROGRAMADO_METAS_PRODUCTO 2018'!K164</f>
        <v>Incremento
(Acumulado)</v>
      </c>
      <c r="K164" s="35" t="str">
        <f>'PROGRAMADO_METAS_PRODUCTO 2018'!L164</f>
        <v>CUL151</v>
      </c>
      <c r="L164" s="35" t="str">
        <f>'PROGRAMADO_METAS_PRODUCTO 2018'!N164</f>
        <v>Número de Ruedas de Negocio culturales realizadas</v>
      </c>
      <c r="M164" s="35" t="str">
        <f>'PROGRAMADO_METAS_PRODUCTO 2018'!O164</f>
        <v>NA</v>
      </c>
      <c r="N164" s="35">
        <f>'PROGRAMADO_METAS_PRODUCTO 2018'!Q164</f>
        <v>0</v>
      </c>
      <c r="O164" s="53">
        <f>'PROGRAMADO_METAS_PRODUCTO 2018'!R164</f>
        <v>0</v>
      </c>
      <c r="P164" s="53">
        <f>'PROGRAMADO_METAS_PRODUCTO 2018'!S164</f>
        <v>1</v>
      </c>
      <c r="Q164" s="53">
        <f>'PROGRAMADO_METAS_PRODUCTO 2018'!T164</f>
        <v>1</v>
      </c>
      <c r="R164" s="53">
        <f>'PROGRAMADO_METAS_PRODUCTO 2018'!U164</f>
        <v>0</v>
      </c>
      <c r="S164" s="35" t="str">
        <f>'PROGRAMADO_METAS_PRODUCTO 2018'!V164</f>
        <v>Instituto de Cultura y Turísmo</v>
      </c>
      <c r="T164" s="158"/>
      <c r="U164" s="14" t="s">
        <v>850</v>
      </c>
      <c r="V164" s="14" t="s">
        <v>850</v>
      </c>
      <c r="W164" s="14" t="s">
        <v>850</v>
      </c>
      <c r="X164" s="14" t="s">
        <v>850</v>
      </c>
      <c r="Y164" s="14" t="s">
        <v>850</v>
      </c>
      <c r="Z164" s="14" t="s">
        <v>850</v>
      </c>
      <c r="AA164" s="159" t="s">
        <v>850</v>
      </c>
      <c r="AB164" s="186"/>
      <c r="AC164" s="160">
        <v>0</v>
      </c>
      <c r="AD164" s="25">
        <v>0</v>
      </c>
      <c r="AE164" s="25">
        <v>0</v>
      </c>
      <c r="AF164" s="25">
        <v>0</v>
      </c>
      <c r="AG164" s="25">
        <v>0</v>
      </c>
      <c r="AH164" s="25">
        <v>0</v>
      </c>
      <c r="AI164" s="25">
        <v>100</v>
      </c>
      <c r="AJ164" s="25">
        <v>100</v>
      </c>
      <c r="AK164" s="25">
        <v>200</v>
      </c>
      <c r="AL164" s="25">
        <v>200</v>
      </c>
      <c r="AM164" s="25">
        <v>200</v>
      </c>
      <c r="AN164" s="25">
        <v>200</v>
      </c>
      <c r="AO164" s="159">
        <v>100</v>
      </c>
    </row>
    <row r="165" spans="1:41" s="89" customFormat="1" ht="38.25">
      <c r="A165" s="336"/>
      <c r="B165" s="339"/>
      <c r="C165" s="354"/>
      <c r="D165" s="21" t="e">
        <f>#REF!</f>
        <v>#REF!</v>
      </c>
      <c r="E165" s="22" t="e">
        <f>#REF!</f>
        <v>#REF!</v>
      </c>
      <c r="F165" s="35">
        <f>'PROGRAMADO_METAS_PRODUCTO 2018'!F165</f>
        <v>152</v>
      </c>
      <c r="G165" s="22">
        <f>'PROGRAMADO_METAS_PRODUCTO 2018'!G165</f>
        <v>100</v>
      </c>
      <c r="H165" s="35" t="str">
        <f>'PROGRAMADO_METAS_PRODUCTO 2018'!I165</f>
        <v>Formular una política pública para el sector cultural en el Municipio de Manizales</v>
      </c>
      <c r="I165" s="57">
        <f>'PROGRAMADO_METAS_PRODUCTO 2018'!J165</f>
        <v>1</v>
      </c>
      <c r="J165" s="35" t="str">
        <f>'PROGRAMADO_METAS_PRODUCTO 2018'!K165</f>
        <v>Incremento</v>
      </c>
      <c r="K165" s="35" t="str">
        <f>'PROGRAMADO_METAS_PRODUCTO 2018'!L165</f>
        <v>CUL152</v>
      </c>
      <c r="L165" s="35" t="str">
        <f>'PROGRAMADO_METAS_PRODUCTO 2018'!N165</f>
        <v>Política pública cultural formulada</v>
      </c>
      <c r="M165" s="35" t="str">
        <f>'PROGRAMADO_METAS_PRODUCTO 2018'!O165</f>
        <v>NA</v>
      </c>
      <c r="N165" s="35">
        <f>'PROGRAMADO_METAS_PRODUCTO 2018'!Q165</f>
        <v>0</v>
      </c>
      <c r="O165" s="53">
        <f>'PROGRAMADO_METAS_PRODUCTO 2018'!R165</f>
        <v>0</v>
      </c>
      <c r="P165" s="53">
        <f>'PROGRAMADO_METAS_PRODUCTO 2018'!S165</f>
        <v>0</v>
      </c>
      <c r="Q165" s="53">
        <f>'PROGRAMADO_METAS_PRODUCTO 2018'!T165</f>
        <v>1</v>
      </c>
      <c r="R165" s="53">
        <f>'PROGRAMADO_METAS_PRODUCTO 2018'!U165</f>
        <v>0</v>
      </c>
      <c r="S165" s="35" t="str">
        <f>'PROGRAMADO_METAS_PRODUCTO 2018'!V165</f>
        <v>Instituto de Cultura y Turísmo</v>
      </c>
      <c r="T165" s="158"/>
      <c r="U165" s="14" t="s">
        <v>850</v>
      </c>
      <c r="V165" s="14" t="s">
        <v>850</v>
      </c>
      <c r="W165" s="14" t="s">
        <v>850</v>
      </c>
      <c r="X165" s="14" t="s">
        <v>850</v>
      </c>
      <c r="Y165" s="14" t="s">
        <v>850</v>
      </c>
      <c r="Z165" s="14" t="s">
        <v>850</v>
      </c>
      <c r="AA165" s="159" t="s">
        <v>850</v>
      </c>
      <c r="AB165" s="186"/>
      <c r="AC165" s="160" t="s">
        <v>850</v>
      </c>
      <c r="AD165" s="25" t="s">
        <v>850</v>
      </c>
      <c r="AE165" s="25" t="s">
        <v>850</v>
      </c>
      <c r="AF165" s="25" t="s">
        <v>850</v>
      </c>
      <c r="AG165" s="25" t="s">
        <v>850</v>
      </c>
      <c r="AH165" s="25" t="s">
        <v>850</v>
      </c>
      <c r="AI165" s="25" t="s">
        <v>850</v>
      </c>
      <c r="AJ165" s="25" t="s">
        <v>850</v>
      </c>
      <c r="AK165" s="25" t="s">
        <v>850</v>
      </c>
      <c r="AL165" s="25" t="s">
        <v>850</v>
      </c>
      <c r="AM165" s="25" t="s">
        <v>850</v>
      </c>
      <c r="AN165" s="25" t="s">
        <v>850</v>
      </c>
      <c r="AO165" s="159" t="s">
        <v>850</v>
      </c>
    </row>
    <row r="166" spans="1:41" s="89" customFormat="1" ht="63.75">
      <c r="A166" s="336"/>
      <c r="B166" s="339"/>
      <c r="C166" s="354"/>
      <c r="D166" s="21" t="e">
        <f>#REF!</f>
        <v>#REF!</v>
      </c>
      <c r="E166" s="22" t="e">
        <f>#REF!</f>
        <v>#REF!</v>
      </c>
      <c r="F166" s="35">
        <f>'PROGRAMADO_METAS_PRODUCTO 2018'!F166</f>
        <v>153</v>
      </c>
      <c r="G166" s="22">
        <f>'PROGRAMADO_METAS_PRODUCTO 2018'!G166</f>
        <v>100</v>
      </c>
      <c r="H166" s="35" t="str">
        <f>'PROGRAMADO_METAS_PRODUCTO 2018'!I166</f>
        <v>Realizar 4 intervenciones o dotaciones en Escenarios Culturales públicos o privados de acuerdo a la normatividad vigente</v>
      </c>
      <c r="I166" s="57">
        <f>'PROGRAMADO_METAS_PRODUCTO 2018'!J166</f>
        <v>4</v>
      </c>
      <c r="J166" s="35" t="str">
        <f>'PROGRAMADO_METAS_PRODUCTO 2018'!K166</f>
        <v>Incremento
(Flujo)</v>
      </c>
      <c r="K166" s="35" t="str">
        <f>'PROGRAMADO_METAS_PRODUCTO 2018'!L166</f>
        <v>CUL153</v>
      </c>
      <c r="L166" s="35" t="str">
        <f>'PROGRAMADO_METAS_PRODUCTO 2018'!N166</f>
        <v>Número de intervenciones realizadas a escenarios culturales</v>
      </c>
      <c r="M166" s="35" t="str">
        <f>'PROGRAMADO_METAS_PRODUCTO 2018'!O166</f>
        <v>NA</v>
      </c>
      <c r="N166" s="35">
        <f>'PROGRAMADO_METAS_PRODUCTO 2018'!Q166</f>
        <v>1</v>
      </c>
      <c r="O166" s="53">
        <f>'PROGRAMADO_METAS_PRODUCTO 2018'!R166</f>
        <v>1</v>
      </c>
      <c r="P166" s="53">
        <f>'PROGRAMADO_METAS_PRODUCTO 2018'!S166</f>
        <v>1</v>
      </c>
      <c r="Q166" s="53">
        <f>'PROGRAMADO_METAS_PRODUCTO 2018'!T166</f>
        <v>1</v>
      </c>
      <c r="R166" s="53">
        <f>'PROGRAMADO_METAS_PRODUCTO 2018'!U166</f>
        <v>1</v>
      </c>
      <c r="S166" s="35" t="str">
        <f>'PROGRAMADO_METAS_PRODUCTO 2018'!V166</f>
        <v>Instituto de Cultura y Turísmo</v>
      </c>
      <c r="T166" s="158"/>
      <c r="U166" s="14">
        <v>0</v>
      </c>
      <c r="V166" s="14">
        <v>0</v>
      </c>
      <c r="W166" s="14">
        <v>0</v>
      </c>
      <c r="X166" s="14">
        <v>0</v>
      </c>
      <c r="Y166" s="14">
        <v>0</v>
      </c>
      <c r="Z166" s="14">
        <v>100</v>
      </c>
      <c r="AA166" s="159">
        <v>100</v>
      </c>
      <c r="AB166" s="186"/>
      <c r="AC166" s="160">
        <v>0</v>
      </c>
      <c r="AD166" s="25">
        <v>0</v>
      </c>
      <c r="AE166" s="25">
        <v>0</v>
      </c>
      <c r="AF166" s="25">
        <v>0</v>
      </c>
      <c r="AG166" s="25">
        <v>0</v>
      </c>
      <c r="AH166" s="25">
        <v>0</v>
      </c>
      <c r="AI166" s="25">
        <v>100</v>
      </c>
      <c r="AJ166" s="25">
        <v>100</v>
      </c>
      <c r="AK166" s="25">
        <v>100</v>
      </c>
      <c r="AL166" s="25">
        <v>100</v>
      </c>
      <c r="AM166" s="25">
        <v>300</v>
      </c>
      <c r="AN166" s="25">
        <v>300</v>
      </c>
      <c r="AO166" s="159">
        <v>100</v>
      </c>
    </row>
    <row r="167" spans="1:41" s="89" customFormat="1" ht="63.75">
      <c r="A167" s="336"/>
      <c r="B167" s="339"/>
      <c r="C167" s="354"/>
      <c r="D167" s="368" t="e">
        <f>#REF!</f>
        <v>#REF!</v>
      </c>
      <c r="E167" s="349" t="e">
        <f>#REF!</f>
        <v>#REF!</v>
      </c>
      <c r="F167" s="35">
        <f>'PROGRAMADO_METAS_PRODUCTO 2018'!F167</f>
        <v>154</v>
      </c>
      <c r="G167" s="88">
        <f>'PROGRAMADO_METAS_PRODUCTO 2018'!G167</f>
        <v>25</v>
      </c>
      <c r="H167" s="35" t="str">
        <f>'PROGRAMADO_METAS_PRODUCTO 2018'!I167</f>
        <v>Incrementar en un 5% los talleres de formación artística y sociocultural en las casas de cultura del municipio de Manizales</v>
      </c>
      <c r="I167" s="57">
        <f>'PROGRAMADO_METAS_PRODUCTO 2018'!J167</f>
        <v>126</v>
      </c>
      <c r="J167" s="35" t="str">
        <f>'PROGRAMADO_METAS_PRODUCTO 2018'!K167</f>
        <v>Mantenimiento
(Stock)</v>
      </c>
      <c r="K167" s="35" t="str">
        <f>'PROGRAMADO_METAS_PRODUCTO 2018'!L167</f>
        <v>CUL154</v>
      </c>
      <c r="L167" s="35" t="str">
        <f>'PROGRAMADO_METAS_PRODUCTO 2018'!N167</f>
        <v>Número de talleres de formación artística y cultural realizados</v>
      </c>
      <c r="M167" s="35" t="str">
        <f>'PROGRAMADO_METAS_PRODUCTO 2018'!O167</f>
        <v>NA</v>
      </c>
      <c r="N167" s="35">
        <f>'PROGRAMADO_METAS_PRODUCTO 2018'!Q167</f>
        <v>120</v>
      </c>
      <c r="O167" s="53">
        <f>'PROGRAMADO_METAS_PRODUCTO 2018'!R167</f>
        <v>126</v>
      </c>
      <c r="P167" s="53">
        <f>'PROGRAMADO_METAS_PRODUCTO 2018'!S167</f>
        <v>126</v>
      </c>
      <c r="Q167" s="53">
        <f>'PROGRAMADO_METAS_PRODUCTO 2018'!T167</f>
        <v>126</v>
      </c>
      <c r="R167" s="53">
        <f>'PROGRAMADO_METAS_PRODUCTO 2018'!U167</f>
        <v>126</v>
      </c>
      <c r="S167" s="35" t="str">
        <f>'PROGRAMADO_METAS_PRODUCTO 2018'!V167</f>
        <v>Instituto de Cultura y Turísmo</v>
      </c>
      <c r="T167" s="158"/>
      <c r="U167" s="14">
        <v>111.11111111111111</v>
      </c>
      <c r="V167" s="14">
        <v>209.52380952380955</v>
      </c>
      <c r="W167" s="14">
        <v>311.90476190476193</v>
      </c>
      <c r="X167" s="14">
        <v>407.93650793650789</v>
      </c>
      <c r="Y167" s="14">
        <v>451.58730158730157</v>
      </c>
      <c r="Z167" s="14">
        <v>466.66666666666669</v>
      </c>
      <c r="AA167" s="159">
        <v>100</v>
      </c>
      <c r="AB167" s="186"/>
      <c r="AC167" s="160">
        <v>0</v>
      </c>
      <c r="AD167" s="25">
        <v>4.7619047619047619</v>
      </c>
      <c r="AE167" s="25">
        <v>26.984126984126984</v>
      </c>
      <c r="AF167" s="25">
        <v>30.158730158730158</v>
      </c>
      <c r="AG167" s="25">
        <v>30.158730158730158</v>
      </c>
      <c r="AH167" s="25">
        <v>34.920634920634917</v>
      </c>
      <c r="AI167" s="25">
        <v>103.17460317460319</v>
      </c>
      <c r="AJ167" s="25">
        <v>101.58730158730158</v>
      </c>
      <c r="AK167" s="25">
        <v>104.76190476190477</v>
      </c>
      <c r="AL167" s="25">
        <v>104.76190476190477</v>
      </c>
      <c r="AM167" s="25">
        <v>104.76190476190477</v>
      </c>
      <c r="AN167" s="25">
        <v>104.76190476190477</v>
      </c>
      <c r="AO167" s="159">
        <v>100</v>
      </c>
    </row>
    <row r="168" spans="1:41" s="89" customFormat="1" ht="76.5">
      <c r="A168" s="336"/>
      <c r="B168" s="339"/>
      <c r="C168" s="354"/>
      <c r="D168" s="352"/>
      <c r="E168" s="349"/>
      <c r="F168" s="35">
        <f>'PROGRAMADO_METAS_PRODUCTO 2018'!F168</f>
        <v>155</v>
      </c>
      <c r="G168" s="88">
        <f>'PROGRAMADO_METAS_PRODUCTO 2018'!G168</f>
        <v>25</v>
      </c>
      <c r="H168" s="35" t="str">
        <f>'PROGRAMADO_METAS_PRODUCTO 2018'!I168</f>
        <v>Incrementar en un 5% la participación de usuarios en procesos de formación artística y sociocultural en las casas de cultura del Municipio de Manizales</v>
      </c>
      <c r="I168" s="57">
        <f>'PROGRAMADO_METAS_PRODUCTO 2018'!J168</f>
        <v>2993</v>
      </c>
      <c r="J168" s="35" t="str">
        <f>'PROGRAMADO_METAS_PRODUCTO 2018'!K168</f>
        <v>Mantenimiento
(Stock)</v>
      </c>
      <c r="K168" s="35" t="str">
        <f>'PROGRAMADO_METAS_PRODUCTO 2018'!L168</f>
        <v>CUL155</v>
      </c>
      <c r="L168" s="35" t="str">
        <f>'PROGRAMADO_METAS_PRODUCTO 2018'!N168</f>
        <v>Número de usuarios participantes en los procesos de formación artística y sociocultural</v>
      </c>
      <c r="M168" s="35" t="str">
        <f>'PROGRAMADO_METAS_PRODUCTO 2018'!O168</f>
        <v>NA</v>
      </c>
      <c r="N168" s="57">
        <f>'PROGRAMADO_METAS_PRODUCTO 2018'!Q168</f>
        <v>2850</v>
      </c>
      <c r="O168" s="58">
        <f>'PROGRAMADO_METAS_PRODUCTO 2018'!R168</f>
        <v>2993</v>
      </c>
      <c r="P168" s="58">
        <f>'PROGRAMADO_METAS_PRODUCTO 2018'!S168</f>
        <v>2993</v>
      </c>
      <c r="Q168" s="58">
        <f>'PROGRAMADO_METAS_PRODUCTO 2018'!T168</f>
        <v>2993</v>
      </c>
      <c r="R168" s="58">
        <f>'PROGRAMADO_METAS_PRODUCTO 2018'!U168</f>
        <v>2993</v>
      </c>
      <c r="S168" s="35" t="str">
        <f>'PROGRAMADO_METAS_PRODUCTO 2018'!V168</f>
        <v>Instituto de Cultura y Turísmo</v>
      </c>
      <c r="T168" s="158"/>
      <c r="U168" s="14">
        <v>94.921483461409963</v>
      </c>
      <c r="V168" s="14">
        <v>173.63848980955564</v>
      </c>
      <c r="W168" s="14">
        <v>246.74239893083859</v>
      </c>
      <c r="X168" s="14">
        <v>309.15469428666887</v>
      </c>
      <c r="Y168" s="14">
        <v>344.40360841964582</v>
      </c>
      <c r="Z168" s="14">
        <v>350.88539926495156</v>
      </c>
      <c r="AA168" s="159">
        <v>100</v>
      </c>
      <c r="AB168" s="186"/>
      <c r="AC168" s="160">
        <v>0</v>
      </c>
      <c r="AD168" s="25">
        <v>2.071500167056465</v>
      </c>
      <c r="AE168" s="25">
        <v>15.436017373872367</v>
      </c>
      <c r="AF168" s="25">
        <v>19.545606414968258</v>
      </c>
      <c r="AG168" s="25">
        <v>28.733711994654193</v>
      </c>
      <c r="AH168" s="25">
        <v>37.42064817908453</v>
      </c>
      <c r="AI168" s="25">
        <v>90.344136318075513</v>
      </c>
      <c r="AJ168" s="25">
        <v>92.0147009689275</v>
      </c>
      <c r="AK168" s="25">
        <v>100.86869361844305</v>
      </c>
      <c r="AL168" s="25">
        <v>100.86869361844305</v>
      </c>
      <c r="AM168" s="25">
        <v>100.86869361844305</v>
      </c>
      <c r="AN168" s="25">
        <v>100.86869361844305</v>
      </c>
      <c r="AO168" s="159">
        <v>100</v>
      </c>
    </row>
    <row r="169" spans="1:41" s="89" customFormat="1" ht="38.25">
      <c r="A169" s="336"/>
      <c r="B169" s="339"/>
      <c r="C169" s="354"/>
      <c r="D169" s="352"/>
      <c r="E169" s="349"/>
      <c r="F169" s="35">
        <f>'PROGRAMADO_METAS_PRODUCTO 2018'!F169</f>
        <v>156</v>
      </c>
      <c r="G169" s="88">
        <f>'PROGRAMADO_METAS_PRODUCTO 2018'!G169</f>
        <v>25</v>
      </c>
      <c r="H169" s="35" t="str">
        <f>'PROGRAMADO_METAS_PRODUCTO 2018'!I169</f>
        <v>Incrementar en un 5% la asistencia a los eventos artísticos y comunitarios</v>
      </c>
      <c r="I169" s="57">
        <f>'PROGRAMADO_METAS_PRODUCTO 2018'!J169</f>
        <v>53437</v>
      </c>
      <c r="J169" s="35" t="str">
        <f>'PROGRAMADO_METAS_PRODUCTO 2018'!K169</f>
        <v>Mantenimiento
(Stock)</v>
      </c>
      <c r="K169" s="35" t="str">
        <f>'PROGRAMADO_METAS_PRODUCTO 2018'!L169</f>
        <v>CUL156</v>
      </c>
      <c r="L169" s="35" t="str">
        <f>'PROGRAMADO_METAS_PRODUCTO 2018'!N169</f>
        <v>Número de asistentes a eventos artísticos</v>
      </c>
      <c r="M169" s="35" t="str">
        <f>'PROGRAMADO_METAS_PRODUCTO 2018'!O169</f>
        <v>NA</v>
      </c>
      <c r="N169" s="57">
        <f>'PROGRAMADO_METAS_PRODUCTO 2018'!Q169</f>
        <v>50852</v>
      </c>
      <c r="O169" s="58">
        <f>'PROGRAMADO_METAS_PRODUCTO 2018'!R169</f>
        <v>53437</v>
      </c>
      <c r="P169" s="58">
        <f>'PROGRAMADO_METAS_PRODUCTO 2018'!S169</f>
        <v>53437</v>
      </c>
      <c r="Q169" s="58">
        <f>'PROGRAMADO_METAS_PRODUCTO 2018'!T169</f>
        <v>53437</v>
      </c>
      <c r="R169" s="58">
        <f>'PROGRAMADO_METAS_PRODUCTO 2018'!U169</f>
        <v>53437</v>
      </c>
      <c r="S169" s="35" t="str">
        <f>'PROGRAMADO_METAS_PRODUCTO 2018'!V169</f>
        <v>Instituto de Cultura y Turísmo</v>
      </c>
      <c r="T169" s="158"/>
      <c r="U169" s="14">
        <v>33.635870277148797</v>
      </c>
      <c r="V169" s="14">
        <v>44.547785242435019</v>
      </c>
      <c r="W169" s="14">
        <v>54.306940883657397</v>
      </c>
      <c r="X169" s="14">
        <v>73.641858637273799</v>
      </c>
      <c r="Y169" s="14">
        <v>97.512959185583028</v>
      </c>
      <c r="Z169" s="14">
        <v>106.40193124614032</v>
      </c>
      <c r="AA169" s="159">
        <v>100</v>
      </c>
      <c r="AB169" s="186"/>
      <c r="AC169" s="160">
        <v>0</v>
      </c>
      <c r="AD169" s="25">
        <v>0.55205194902408439</v>
      </c>
      <c r="AE169" s="25">
        <v>9.6655875142691396</v>
      </c>
      <c r="AF169" s="25">
        <v>21.490727398618933</v>
      </c>
      <c r="AG169" s="25">
        <v>31.614798734958921</v>
      </c>
      <c r="AH169" s="25">
        <v>41.830566835713086</v>
      </c>
      <c r="AI169" s="25">
        <v>49.901753466699105</v>
      </c>
      <c r="AJ169" s="25">
        <v>58.377154406123097</v>
      </c>
      <c r="AK169" s="25">
        <v>71.729326122349676</v>
      </c>
      <c r="AL169" s="25">
        <v>91.65933716338867</v>
      </c>
      <c r="AM169" s="25">
        <v>101.51580365664242</v>
      </c>
      <c r="AN169" s="25">
        <v>116.19290005052679</v>
      </c>
      <c r="AO169" s="159">
        <v>100</v>
      </c>
    </row>
    <row r="170" spans="1:41" s="89" customFormat="1" ht="38.25">
      <c r="A170" s="337"/>
      <c r="B170" s="340"/>
      <c r="C170" s="354"/>
      <c r="D170" s="331"/>
      <c r="E170" s="333"/>
      <c r="F170" s="33">
        <f>'PROGRAMADO_METAS_PRODUCTO 2018'!F170</f>
        <v>157</v>
      </c>
      <c r="G170" s="91">
        <f>'PROGRAMADO_METAS_PRODUCTO 2018'!G170</f>
        <v>25</v>
      </c>
      <c r="H170" s="33" t="str">
        <f>'PROGRAMADO_METAS_PRODUCTO 2018'!I170</f>
        <v>Incrementar en un 5% el número de eventos de formación artística y comunitaria</v>
      </c>
      <c r="I170" s="51">
        <f>'PROGRAMADO_METAS_PRODUCTO 2018'!J170</f>
        <v>522</v>
      </c>
      <c r="J170" s="33" t="str">
        <f>'PROGRAMADO_METAS_PRODUCTO 2018'!K170</f>
        <v>Mantenimiento
(Stock)</v>
      </c>
      <c r="K170" s="33" t="str">
        <f>'PROGRAMADO_METAS_PRODUCTO 2018'!L170</f>
        <v>CUL157</v>
      </c>
      <c r="L170" s="33" t="str">
        <f>'PROGRAMADO_METAS_PRODUCTO 2018'!N170</f>
        <v xml:space="preserve">Numero de eventos artisticos realizados </v>
      </c>
      <c r="M170" s="33" t="str">
        <f>'PROGRAMADO_METAS_PRODUCTO 2018'!O170</f>
        <v>NA</v>
      </c>
      <c r="N170" s="33">
        <f>'PROGRAMADO_METAS_PRODUCTO 2018'!Q170</f>
        <v>497</v>
      </c>
      <c r="O170" s="45">
        <f>'PROGRAMADO_METAS_PRODUCTO 2018'!R170</f>
        <v>522</v>
      </c>
      <c r="P170" s="45">
        <f>'PROGRAMADO_METAS_PRODUCTO 2018'!S170</f>
        <v>522</v>
      </c>
      <c r="Q170" s="45">
        <f>'PROGRAMADO_METAS_PRODUCTO 2018'!T170</f>
        <v>522</v>
      </c>
      <c r="R170" s="45">
        <f>'PROGRAMADO_METAS_PRODUCTO 2018'!U170</f>
        <v>522</v>
      </c>
      <c r="S170" s="33" t="str">
        <f>'PROGRAMADO_METAS_PRODUCTO 2018'!V170</f>
        <v>Instituto de Cultura y Turísmo</v>
      </c>
      <c r="T170" s="158"/>
      <c r="U170" s="14">
        <v>45.785440613026815</v>
      </c>
      <c r="V170" s="14">
        <v>58.045977011494251</v>
      </c>
      <c r="W170" s="14">
        <v>69.540229885057471</v>
      </c>
      <c r="X170" s="14">
        <v>87.931034482758619</v>
      </c>
      <c r="Y170" s="14">
        <v>138.50574712643677</v>
      </c>
      <c r="Z170" s="14">
        <v>158.42911877394636</v>
      </c>
      <c r="AA170" s="159">
        <v>100</v>
      </c>
      <c r="AB170" s="186"/>
      <c r="AC170" s="160">
        <v>0</v>
      </c>
      <c r="AD170" s="25">
        <v>1.7241379310344827</v>
      </c>
      <c r="AE170" s="25">
        <v>15.325670498084291</v>
      </c>
      <c r="AF170" s="25">
        <v>31.417624521072796</v>
      </c>
      <c r="AG170" s="25">
        <v>46.743295019157088</v>
      </c>
      <c r="AH170" s="25">
        <v>61.494252873563212</v>
      </c>
      <c r="AI170" s="25">
        <v>75.287356321839084</v>
      </c>
      <c r="AJ170" s="25">
        <v>90.038314176245223</v>
      </c>
      <c r="AK170" s="25">
        <v>102.4904214559387</v>
      </c>
      <c r="AL170" s="25">
        <v>121.64750957854406</v>
      </c>
      <c r="AM170" s="25">
        <v>136.7816091954023</v>
      </c>
      <c r="AN170" s="25">
        <v>163.02681992337165</v>
      </c>
      <c r="AO170" s="159">
        <v>100</v>
      </c>
    </row>
    <row r="171" spans="1:41" s="23" customFormat="1" ht="18" customHeight="1">
      <c r="A171" s="92" t="s">
        <v>90</v>
      </c>
      <c r="B171" s="93"/>
      <c r="C171" s="92" t="s">
        <v>90</v>
      </c>
      <c r="D171" s="93"/>
      <c r="E171" s="93"/>
      <c r="F171" s="93"/>
      <c r="G171" s="93"/>
      <c r="H171" s="93"/>
      <c r="I171" s="93"/>
      <c r="J171" s="93"/>
      <c r="K171" s="93"/>
      <c r="L171" s="93"/>
      <c r="M171" s="93"/>
      <c r="N171" s="93"/>
      <c r="O171" s="93"/>
      <c r="P171" s="93"/>
      <c r="Q171" s="93"/>
      <c r="R171" s="93"/>
      <c r="S171" s="95"/>
      <c r="T171" s="158"/>
      <c r="U171" s="187"/>
      <c r="V171" s="187"/>
      <c r="W171" s="187"/>
      <c r="X171" s="187"/>
      <c r="Y171" s="187"/>
      <c r="Z171" s="187"/>
      <c r="AA171" s="188"/>
      <c r="AB171" s="189"/>
      <c r="AC171" s="190"/>
      <c r="AD171" s="190"/>
      <c r="AE171" s="190"/>
      <c r="AF171" s="190"/>
      <c r="AG171" s="190"/>
      <c r="AH171" s="190"/>
      <c r="AI171" s="190"/>
      <c r="AJ171" s="190"/>
      <c r="AK171" s="190"/>
      <c r="AL171" s="190"/>
      <c r="AM171" s="190"/>
      <c r="AN171" s="190"/>
      <c r="AO171" s="190"/>
    </row>
    <row r="172" spans="1:41" s="97" customFormat="1" ht="51">
      <c r="A172" s="355" t="str">
        <f>'[1]2_ESTRUCTURA_PDM'!H33</f>
        <v>2.1.01</v>
      </c>
      <c r="B172" s="356">
        <f>'[1]2_ESTRUCTURA_PDM'!I33</f>
        <v>35</v>
      </c>
      <c r="C172" s="341" t="str">
        <f>'[1]2_ESTRUCTURA_PDM'!J33</f>
        <v>Conocimiento y educación para la planificación y el desarrollo ambiental</v>
      </c>
      <c r="D172" s="355" t="e">
        <f>#REF!</f>
        <v>#REF!</v>
      </c>
      <c r="E172" s="356" t="e">
        <f>#REF!</f>
        <v>#REF!</v>
      </c>
      <c r="F172" s="79">
        <f>'PROGRAMADO_METAS_PRODUCTO 2018'!F172</f>
        <v>158</v>
      </c>
      <c r="G172" s="96">
        <f>'PROGRAMADO_METAS_PRODUCTO 2018'!G172</f>
        <v>5</v>
      </c>
      <c r="H172" s="79" t="str">
        <f>'PROGRAMADO_METAS_PRODUCTO 2018'!I172</f>
        <v>Formular un proyecto de monitoreo de las áreas de conservación ambiental</v>
      </c>
      <c r="I172" s="79">
        <f>'PROGRAMADO_METAS_PRODUCTO 2018'!J172</f>
        <v>1</v>
      </c>
      <c r="J172" s="79" t="str">
        <f>'PROGRAMADO_METAS_PRODUCTO 2018'!K172</f>
        <v>Incremento</v>
      </c>
      <c r="K172" s="79" t="str">
        <f>'PROGRAMADO_METAS_PRODUCTO 2018'!L172</f>
        <v>MED158</v>
      </c>
      <c r="L172" s="79" t="str">
        <f>'PROGRAMADO_METAS_PRODUCTO 2018'!N172</f>
        <v>Proyecto formulado para el monitoreo de la áreas de conservación ambiental</v>
      </c>
      <c r="M172" s="79" t="str">
        <f>'PROGRAMADO_METAS_PRODUCTO 2018'!O172</f>
        <v>Control del Impacto Ambiental y favorecimiento al Desarrollo Sostenible</v>
      </c>
      <c r="N172" s="79">
        <f>'PROGRAMADO_METAS_PRODUCTO 2018'!Q172</f>
        <v>0</v>
      </c>
      <c r="O172" s="82">
        <f>'PROGRAMADO_METAS_PRODUCTO 2018'!R172</f>
        <v>0</v>
      </c>
      <c r="P172" s="82">
        <f>'PROGRAMADO_METAS_PRODUCTO 2018'!S172</f>
        <v>1</v>
      </c>
      <c r="Q172" s="82">
        <f>'PROGRAMADO_METAS_PRODUCTO 2018'!T172</f>
        <v>0</v>
      </c>
      <c r="R172" s="82">
        <f>'PROGRAMADO_METAS_PRODUCTO 2018'!U172</f>
        <v>0</v>
      </c>
      <c r="S172" s="79" t="str">
        <f>'PROGRAMADO_METAS_PRODUCTO 2018'!V172</f>
        <v>Secretaría de Medio Ambiente</v>
      </c>
      <c r="T172" s="158"/>
      <c r="U172" s="64" t="s">
        <v>850</v>
      </c>
      <c r="V172" s="64" t="s">
        <v>850</v>
      </c>
      <c r="W172" s="64" t="s">
        <v>850</v>
      </c>
      <c r="X172" s="64" t="s">
        <v>850</v>
      </c>
      <c r="Y172" s="64" t="s">
        <v>850</v>
      </c>
      <c r="Z172" s="64" t="s">
        <v>850</v>
      </c>
      <c r="AA172" s="159" t="s">
        <v>850</v>
      </c>
      <c r="AB172" s="191"/>
      <c r="AC172" s="192">
        <v>0</v>
      </c>
      <c r="AD172" s="25">
        <v>0</v>
      </c>
      <c r="AE172" s="25">
        <v>0</v>
      </c>
      <c r="AF172" s="25">
        <v>0</v>
      </c>
      <c r="AG172" s="25">
        <v>0</v>
      </c>
      <c r="AH172" s="25">
        <v>0</v>
      </c>
      <c r="AI172" s="25">
        <v>0</v>
      </c>
      <c r="AJ172" s="25">
        <v>0</v>
      </c>
      <c r="AK172" s="25">
        <v>0</v>
      </c>
      <c r="AL172" s="25">
        <v>0</v>
      </c>
      <c r="AM172" s="25">
        <v>0</v>
      </c>
      <c r="AN172" s="25">
        <v>100</v>
      </c>
      <c r="AO172" s="159">
        <v>100</v>
      </c>
    </row>
    <row r="173" spans="1:41" s="97" customFormat="1" ht="102">
      <c r="A173" s="352"/>
      <c r="B173" s="349"/>
      <c r="C173" s="342"/>
      <c r="D173" s="352"/>
      <c r="E173" s="349"/>
      <c r="F173" s="35">
        <f>'PROGRAMADO_METAS_PRODUCTO 2018'!F173</f>
        <v>159</v>
      </c>
      <c r="G173" s="98">
        <f>'PROGRAMADO_METAS_PRODUCTO 2018'!G173</f>
        <v>10</v>
      </c>
      <c r="H173" s="35" t="str">
        <f>'PROGRAMADO_METAS_PRODUCTO 2018'!I173</f>
        <v>Implementar el proyecto en un 10% anual a partir de la formulación del proyecto de monitoreo de las áreas de conservación ambiental, considerando las áreas municipales y de articulación regional</v>
      </c>
      <c r="I173" s="35">
        <f>'PROGRAMADO_METAS_PRODUCTO 2018'!J173</f>
        <v>20</v>
      </c>
      <c r="J173" s="35" t="str">
        <f>'PROGRAMADO_METAS_PRODUCTO 2018'!K173</f>
        <v>Incremento
(Acumulado)</v>
      </c>
      <c r="K173" s="35" t="str">
        <f>'PROGRAMADO_METAS_PRODUCTO 2018'!L173</f>
        <v>MED159</v>
      </c>
      <c r="L173" s="35" t="str">
        <f>'PROGRAMADO_METAS_PRODUCTO 2018'!N173</f>
        <v>Porcentaje de implementación del proyecto de monitoreo de la áreas de conservación ambiental</v>
      </c>
      <c r="M173" s="35" t="str">
        <f>'PROGRAMADO_METAS_PRODUCTO 2018'!O173</f>
        <v>Control del Impacto Ambiental y favorecimiento al Desarrollo Sostenible</v>
      </c>
      <c r="N173" s="35">
        <f>'PROGRAMADO_METAS_PRODUCTO 2018'!Q173</f>
        <v>0</v>
      </c>
      <c r="O173" s="53">
        <f>'PROGRAMADO_METAS_PRODUCTO 2018'!R173</f>
        <v>0</v>
      </c>
      <c r="P173" s="53">
        <f>'PROGRAMADO_METAS_PRODUCTO 2018'!S173</f>
        <v>0</v>
      </c>
      <c r="Q173" s="53">
        <f>'PROGRAMADO_METAS_PRODUCTO 2018'!T173</f>
        <v>10</v>
      </c>
      <c r="R173" s="53">
        <f>'PROGRAMADO_METAS_PRODUCTO 2018'!U173</f>
        <v>10</v>
      </c>
      <c r="S173" s="35" t="str">
        <f>'PROGRAMADO_METAS_PRODUCTO 2018'!V173</f>
        <v>Secretaría de Medio Ambiente</v>
      </c>
      <c r="T173" s="158"/>
      <c r="U173" s="64" t="s">
        <v>850</v>
      </c>
      <c r="V173" s="64" t="s">
        <v>850</v>
      </c>
      <c r="W173" s="64" t="s">
        <v>850</v>
      </c>
      <c r="X173" s="64" t="s">
        <v>850</v>
      </c>
      <c r="Y173" s="64" t="s">
        <v>850</v>
      </c>
      <c r="Z173" s="64" t="s">
        <v>850</v>
      </c>
      <c r="AA173" s="159" t="s">
        <v>850</v>
      </c>
      <c r="AB173" s="191"/>
      <c r="AC173" s="192" t="s">
        <v>850</v>
      </c>
      <c r="AD173" s="25" t="s">
        <v>850</v>
      </c>
      <c r="AE173" s="25" t="s">
        <v>850</v>
      </c>
      <c r="AF173" s="25" t="s">
        <v>850</v>
      </c>
      <c r="AG173" s="25" t="s">
        <v>850</v>
      </c>
      <c r="AH173" s="25" t="s">
        <v>850</v>
      </c>
      <c r="AI173" s="25" t="s">
        <v>850</v>
      </c>
      <c r="AJ173" s="25" t="s">
        <v>850</v>
      </c>
      <c r="AK173" s="25" t="s">
        <v>850</v>
      </c>
      <c r="AL173" s="25" t="s">
        <v>850</v>
      </c>
      <c r="AM173" s="25" t="s">
        <v>850</v>
      </c>
      <c r="AN173" s="25" t="s">
        <v>850</v>
      </c>
      <c r="AO173" s="159" t="s">
        <v>850</v>
      </c>
    </row>
    <row r="174" spans="1:41" s="97" customFormat="1" ht="76.5">
      <c r="A174" s="352"/>
      <c r="B174" s="349"/>
      <c r="C174" s="342"/>
      <c r="D174" s="352"/>
      <c r="E174" s="349"/>
      <c r="F174" s="35">
        <f>'PROGRAMADO_METAS_PRODUCTO 2018'!F174</f>
        <v>160</v>
      </c>
      <c r="G174" s="98">
        <f>'PROGRAMADO_METAS_PRODUCTO 2018'!G174</f>
        <v>10</v>
      </c>
      <c r="H174" s="35" t="str">
        <f>'PROGRAMADO_METAS_PRODUCTO 2018'!I174</f>
        <v>Formular un proyecto modelo de restauración, rehabilitación y reconversión de actividades productivas de áreas transformadas identificadas en la estructura ecológica.</v>
      </c>
      <c r="I174" s="35">
        <f>'PROGRAMADO_METAS_PRODUCTO 2018'!J174</f>
        <v>1</v>
      </c>
      <c r="J174" s="35" t="str">
        <f>'PROGRAMADO_METAS_PRODUCTO 2018'!K174</f>
        <v>Incremento</v>
      </c>
      <c r="K174" s="35" t="str">
        <f>'PROGRAMADO_METAS_PRODUCTO 2018'!L174</f>
        <v>MED160</v>
      </c>
      <c r="L174" s="35" t="str">
        <f>'PROGRAMADO_METAS_PRODUCTO 2018'!N174</f>
        <v>Proyecto formulado "Modelo de restauración, reahabilitación y reconversión de actividades productivas de áreas transformadas identificadas en la estructura ecológica"</v>
      </c>
      <c r="M174" s="35" t="str">
        <f>'PROGRAMADO_METAS_PRODUCTO 2018'!O174</f>
        <v>Control del Impacto Ambiental y favorecimiento al Desarrollo Sostenible</v>
      </c>
      <c r="N174" s="35">
        <f>'PROGRAMADO_METAS_PRODUCTO 2018'!Q174</f>
        <v>0</v>
      </c>
      <c r="O174" s="53">
        <f>'PROGRAMADO_METAS_PRODUCTO 2018'!R174</f>
        <v>0</v>
      </c>
      <c r="P174" s="53">
        <f>'PROGRAMADO_METAS_PRODUCTO 2018'!S174</f>
        <v>1</v>
      </c>
      <c r="Q174" s="53">
        <f>'PROGRAMADO_METAS_PRODUCTO 2018'!T174</f>
        <v>0</v>
      </c>
      <c r="R174" s="53">
        <f>'PROGRAMADO_METAS_PRODUCTO 2018'!U174</f>
        <v>0</v>
      </c>
      <c r="S174" s="35" t="str">
        <f>'PROGRAMADO_METAS_PRODUCTO 2018'!V174</f>
        <v>Secretaría de Medio Ambiente</v>
      </c>
      <c r="T174" s="158"/>
      <c r="U174" s="64" t="s">
        <v>850</v>
      </c>
      <c r="V174" s="64" t="s">
        <v>850</v>
      </c>
      <c r="W174" s="64" t="s">
        <v>850</v>
      </c>
      <c r="X174" s="64" t="s">
        <v>850</v>
      </c>
      <c r="Y174" s="64" t="s">
        <v>850</v>
      </c>
      <c r="Z174" s="64" t="s">
        <v>850</v>
      </c>
      <c r="AA174" s="159" t="s">
        <v>850</v>
      </c>
      <c r="AB174" s="191"/>
      <c r="AC174" s="192">
        <v>0</v>
      </c>
      <c r="AD174" s="25">
        <v>0</v>
      </c>
      <c r="AE174" s="25">
        <v>0</v>
      </c>
      <c r="AF174" s="25">
        <v>0</v>
      </c>
      <c r="AG174" s="25">
        <v>0</v>
      </c>
      <c r="AH174" s="25">
        <v>0</v>
      </c>
      <c r="AI174" s="25">
        <v>0</v>
      </c>
      <c r="AJ174" s="25">
        <v>0</v>
      </c>
      <c r="AK174" s="25">
        <v>0</v>
      </c>
      <c r="AL174" s="25">
        <v>0</v>
      </c>
      <c r="AM174" s="25">
        <v>0</v>
      </c>
      <c r="AN174" s="25">
        <v>100</v>
      </c>
      <c r="AO174" s="159">
        <v>100</v>
      </c>
    </row>
    <row r="175" spans="1:41" s="97" customFormat="1" ht="63.75">
      <c r="A175" s="352"/>
      <c r="B175" s="349"/>
      <c r="C175" s="342"/>
      <c r="D175" s="352"/>
      <c r="E175" s="349"/>
      <c r="F175" s="35">
        <f>'PROGRAMADO_METAS_PRODUCTO 2018'!F175</f>
        <v>161</v>
      </c>
      <c r="G175" s="98">
        <f>'PROGRAMADO_METAS_PRODUCTO 2018'!G175</f>
        <v>30</v>
      </c>
      <c r="H175" s="35" t="str">
        <f>'PROGRAMADO_METAS_PRODUCTO 2018'!I175</f>
        <v>Del proyecto modelo de restauración, rehabilitación y reconversión de actividades productivas iniciar su aplicación en 50 hectáreas por año.</v>
      </c>
      <c r="I175" s="35">
        <f>'PROGRAMADO_METAS_PRODUCTO 2018'!J175</f>
        <v>100</v>
      </c>
      <c r="J175" s="35" t="str">
        <f>'PROGRAMADO_METAS_PRODUCTO 2018'!K175</f>
        <v>Incremento
(Acumulado)</v>
      </c>
      <c r="K175" s="35" t="str">
        <f>'PROGRAMADO_METAS_PRODUCTO 2018'!L175</f>
        <v>MED161</v>
      </c>
      <c r="L175" s="35" t="str">
        <f>'PROGRAMADO_METAS_PRODUCTO 2018'!N175</f>
        <v>Hectáreas  de suelo restaurado, rehabilitado o con reconversión de actividades productivas por año</v>
      </c>
      <c r="M175" s="35" t="str">
        <f>'PROGRAMADO_METAS_PRODUCTO 2018'!O175</f>
        <v>Control del Impacto Ambiental y favorecimiento al Desarrollo Sostenible</v>
      </c>
      <c r="N175" s="35">
        <f>'PROGRAMADO_METAS_PRODUCTO 2018'!Q175</f>
        <v>0</v>
      </c>
      <c r="O175" s="53">
        <f>'PROGRAMADO_METAS_PRODUCTO 2018'!R175</f>
        <v>0</v>
      </c>
      <c r="P175" s="53">
        <f>'PROGRAMADO_METAS_PRODUCTO 2018'!S175</f>
        <v>0</v>
      </c>
      <c r="Q175" s="53">
        <f>'PROGRAMADO_METAS_PRODUCTO 2018'!T175</f>
        <v>50</v>
      </c>
      <c r="R175" s="53">
        <f>'PROGRAMADO_METAS_PRODUCTO 2018'!U175</f>
        <v>50</v>
      </c>
      <c r="S175" s="35" t="str">
        <f>'PROGRAMADO_METAS_PRODUCTO 2018'!V175</f>
        <v>Secretaría de Medio Ambiente</v>
      </c>
      <c r="T175" s="158"/>
      <c r="U175" s="64" t="s">
        <v>850</v>
      </c>
      <c r="V175" s="64" t="s">
        <v>850</v>
      </c>
      <c r="W175" s="64" t="s">
        <v>850</v>
      </c>
      <c r="X175" s="64" t="s">
        <v>850</v>
      </c>
      <c r="Y175" s="64" t="s">
        <v>850</v>
      </c>
      <c r="Z175" s="64" t="s">
        <v>850</v>
      </c>
      <c r="AA175" s="159" t="s">
        <v>850</v>
      </c>
      <c r="AB175" s="191"/>
      <c r="AC175" s="192" t="s">
        <v>850</v>
      </c>
      <c r="AD175" s="25" t="s">
        <v>850</v>
      </c>
      <c r="AE175" s="25" t="s">
        <v>850</v>
      </c>
      <c r="AF175" s="25" t="s">
        <v>850</v>
      </c>
      <c r="AG175" s="25" t="s">
        <v>850</v>
      </c>
      <c r="AH175" s="25" t="s">
        <v>850</v>
      </c>
      <c r="AI175" s="25" t="s">
        <v>850</v>
      </c>
      <c r="AJ175" s="25" t="s">
        <v>850</v>
      </c>
      <c r="AK175" s="25" t="s">
        <v>850</v>
      </c>
      <c r="AL175" s="25" t="s">
        <v>850</v>
      </c>
      <c r="AM175" s="25" t="s">
        <v>850</v>
      </c>
      <c r="AN175" s="25" t="s">
        <v>850</v>
      </c>
      <c r="AO175" s="159" t="s">
        <v>850</v>
      </c>
    </row>
    <row r="176" spans="1:41" s="97" customFormat="1" ht="63.75">
      <c r="A176" s="352"/>
      <c r="B176" s="349"/>
      <c r="C176" s="342"/>
      <c r="D176" s="352"/>
      <c r="E176" s="349"/>
      <c r="F176" s="35">
        <f>'PROGRAMADO_METAS_PRODUCTO 2018'!F176</f>
        <v>162</v>
      </c>
      <c r="G176" s="98">
        <f>'PROGRAMADO_METAS_PRODUCTO 2018'!G176</f>
        <v>15</v>
      </c>
      <c r="H176" s="35" t="str">
        <f>'PROGRAMADO_METAS_PRODUCTO 2018'!I176</f>
        <v>Realizar un estudio de prefactibilidad en zonas estratégicas para abasteci-miento de agua superficial y/o subterranea.</v>
      </c>
      <c r="I176" s="35">
        <f>'PROGRAMADO_METAS_PRODUCTO 2018'!J176</f>
        <v>1</v>
      </c>
      <c r="J176" s="35" t="str">
        <f>'PROGRAMADO_METAS_PRODUCTO 2018'!K176</f>
        <v>Incremento
(Acumulado)</v>
      </c>
      <c r="K176" s="35" t="str">
        <f>'PROGRAMADO_METAS_PRODUCTO 2018'!L176</f>
        <v>MED162</v>
      </c>
      <c r="L176" s="35" t="str">
        <f>'PROGRAMADO_METAS_PRODUCTO 2018'!N176</f>
        <v xml:space="preserve">Estudio de prefactibilidad realizado en zonas estratégicas para abasteci-miento de agua superficial y/o subterranea. </v>
      </c>
      <c r="M176" s="35" t="str">
        <f>'PROGRAMADO_METAS_PRODUCTO 2018'!O176</f>
        <v>Intervenciones Individuales y Colectivas en Salud Pública</v>
      </c>
      <c r="N176" s="35">
        <f>'PROGRAMADO_METAS_PRODUCTO 2018'!Q176</f>
        <v>0</v>
      </c>
      <c r="O176" s="53">
        <f>'PROGRAMADO_METAS_PRODUCTO 2018'!R176</f>
        <v>0</v>
      </c>
      <c r="P176" s="53">
        <f>'PROGRAMADO_METAS_PRODUCTO 2018'!S176</f>
        <v>0</v>
      </c>
      <c r="Q176" s="53">
        <f>'PROGRAMADO_METAS_PRODUCTO 2018'!T176</f>
        <v>0.5</v>
      </c>
      <c r="R176" s="53">
        <f>'PROGRAMADO_METAS_PRODUCTO 2018'!U176</f>
        <v>0.5</v>
      </c>
      <c r="S176" s="35" t="str">
        <f>'PROGRAMADO_METAS_PRODUCTO 2018'!V176</f>
        <v>Secretaría de Medio Ambiente</v>
      </c>
      <c r="T176" s="158"/>
      <c r="U176" s="64" t="s">
        <v>850</v>
      </c>
      <c r="V176" s="64" t="s">
        <v>850</v>
      </c>
      <c r="W176" s="64" t="s">
        <v>850</v>
      </c>
      <c r="X176" s="64" t="s">
        <v>850</v>
      </c>
      <c r="Y176" s="64" t="s">
        <v>850</v>
      </c>
      <c r="Z176" s="64" t="s">
        <v>850</v>
      </c>
      <c r="AA176" s="159" t="s">
        <v>850</v>
      </c>
      <c r="AB176" s="191"/>
      <c r="AC176" s="192" t="s">
        <v>850</v>
      </c>
      <c r="AD176" s="25" t="s">
        <v>850</v>
      </c>
      <c r="AE176" s="25" t="s">
        <v>850</v>
      </c>
      <c r="AF176" s="25" t="s">
        <v>850</v>
      </c>
      <c r="AG176" s="25" t="s">
        <v>850</v>
      </c>
      <c r="AH176" s="25" t="s">
        <v>850</v>
      </c>
      <c r="AI176" s="25" t="s">
        <v>850</v>
      </c>
      <c r="AJ176" s="25" t="s">
        <v>850</v>
      </c>
      <c r="AK176" s="25" t="s">
        <v>850</v>
      </c>
      <c r="AL176" s="25" t="s">
        <v>850</v>
      </c>
      <c r="AM176" s="25" t="s">
        <v>850</v>
      </c>
      <c r="AN176" s="25" t="s">
        <v>850</v>
      </c>
      <c r="AO176" s="159" t="s">
        <v>850</v>
      </c>
    </row>
    <row r="177" spans="1:41" s="97" customFormat="1" ht="76.5">
      <c r="A177" s="352"/>
      <c r="B177" s="349"/>
      <c r="C177" s="342"/>
      <c r="D177" s="352"/>
      <c r="E177" s="349"/>
      <c r="F177" s="35">
        <f>'PROGRAMADO_METAS_PRODUCTO 2018'!F177</f>
        <v>163</v>
      </c>
      <c r="G177" s="98">
        <f>'PROGRAMADO_METAS_PRODUCTO 2018'!G177</f>
        <v>30</v>
      </c>
      <c r="H177" s="35" t="str">
        <f>'PROGRAMADO_METAS_PRODUCTO 2018'!I177</f>
        <v xml:space="preserve">Formular, reglamentar, implementar y monitorear 4 instrumentos de gestión y financiación para la Estructura Ecológica de Soporte de Manizales. </v>
      </c>
      <c r="I177" s="35">
        <f>'PROGRAMADO_METAS_PRODUCTO 2018'!J177</f>
        <v>4</v>
      </c>
      <c r="J177" s="35" t="str">
        <f>'PROGRAMADO_METAS_PRODUCTO 2018'!K177</f>
        <v>Incremento
(Acumulado)</v>
      </c>
      <c r="K177" s="35" t="str">
        <f>'PROGRAMADO_METAS_PRODUCTO 2018'!L177</f>
        <v>MED163</v>
      </c>
      <c r="L177" s="35" t="str">
        <f>'PROGRAMADO_METAS_PRODUCTO 2018'!N177</f>
        <v>Número de instrumentos de gestión y financiación para la Estructura Ecológica de Soporte de Manizales, formulados, reglamentados e implementados.</v>
      </c>
      <c r="M177" s="35" t="str">
        <f>'PROGRAMADO_METAS_PRODUCTO 2018'!O177</f>
        <v>Control del Impacto Ambiental y favorecimiento al Desarrollo Sostenible</v>
      </c>
      <c r="N177" s="35">
        <f>'PROGRAMADO_METAS_PRODUCTO 2018'!Q177</f>
        <v>0</v>
      </c>
      <c r="O177" s="53">
        <f>'PROGRAMADO_METAS_PRODUCTO 2018'!R177</f>
        <v>0</v>
      </c>
      <c r="P177" s="53">
        <f>'PROGRAMADO_METAS_PRODUCTO 2018'!S177</f>
        <v>2</v>
      </c>
      <c r="Q177" s="53">
        <f>'PROGRAMADO_METAS_PRODUCTO 2018'!T177</f>
        <v>1</v>
      </c>
      <c r="R177" s="53">
        <f>'PROGRAMADO_METAS_PRODUCTO 2018'!U177</f>
        <v>1</v>
      </c>
      <c r="S177" s="35" t="str">
        <f>'PROGRAMADO_METAS_PRODUCTO 2018'!V177</f>
        <v>Secretaría de Medio Ambiente</v>
      </c>
      <c r="T177" s="158"/>
      <c r="U177" s="64" t="s">
        <v>850</v>
      </c>
      <c r="V177" s="64" t="s">
        <v>850</v>
      </c>
      <c r="W177" s="64" t="s">
        <v>850</v>
      </c>
      <c r="X177" s="64" t="s">
        <v>850</v>
      </c>
      <c r="Y177" s="64" t="s">
        <v>850</v>
      </c>
      <c r="Z177" s="64" t="s">
        <v>850</v>
      </c>
      <c r="AA177" s="159" t="s">
        <v>850</v>
      </c>
      <c r="AB177" s="191"/>
      <c r="AC177" s="192">
        <v>0</v>
      </c>
      <c r="AD177" s="25">
        <v>0</v>
      </c>
      <c r="AE177" s="25">
        <v>0</v>
      </c>
      <c r="AF177" s="25">
        <v>0</v>
      </c>
      <c r="AG177" s="25">
        <v>0</v>
      </c>
      <c r="AH177" s="25">
        <v>0</v>
      </c>
      <c r="AI177" s="25">
        <v>0</v>
      </c>
      <c r="AJ177" s="25">
        <v>0</v>
      </c>
      <c r="AK177" s="25">
        <v>0</v>
      </c>
      <c r="AL177" s="25">
        <v>0</v>
      </c>
      <c r="AM177" s="25">
        <v>0</v>
      </c>
      <c r="AN177" s="25">
        <v>100</v>
      </c>
      <c r="AO177" s="159">
        <v>100</v>
      </c>
    </row>
    <row r="178" spans="1:41" s="97" customFormat="1" ht="140.25">
      <c r="A178" s="352"/>
      <c r="B178" s="349"/>
      <c r="C178" s="342"/>
      <c r="D178" s="368" t="e">
        <f>#REF!</f>
        <v>#REF!</v>
      </c>
      <c r="E178" s="349" t="e">
        <f>#REF!</f>
        <v>#REF!</v>
      </c>
      <c r="F178" s="35">
        <f>'PROGRAMADO_METAS_PRODUCTO 2018'!F178</f>
        <v>164</v>
      </c>
      <c r="G178" s="98">
        <f>'PROGRAMADO_METAS_PRODUCTO 2018'!G178</f>
        <v>50</v>
      </c>
      <c r="H178" s="35" t="str">
        <f>'PROGRAMADO_METAS_PRODUCTO 2018'!I178</f>
        <v>Apoyar el fortalecimiento del 100% de los colegios de la red PRAE y su articulación con los PRAE de los colegios privados, así como su armonización con la ordenanza 587 de 2007, los programas ambientales del plan de desarrollo y su integración con los comités interinstitucionales de educación ambiental de Caldas-CIDEAT</v>
      </c>
      <c r="I178" s="35">
        <f>'PROGRAMADO_METAS_PRODUCTO 2018'!J178</f>
        <v>100</v>
      </c>
      <c r="J178" s="35" t="str">
        <f>'PROGRAMADO_METAS_PRODUCTO 2018'!K178</f>
        <v>Incremento
(Acumulado)</v>
      </c>
      <c r="K178" s="35" t="str">
        <f>'PROGRAMADO_METAS_PRODUCTO 2018'!L178</f>
        <v>MED164</v>
      </c>
      <c r="L178" s="35" t="str">
        <f>'PROGRAMADO_METAS_PRODUCTO 2018'!N178</f>
        <v>Porcentaje de colegios públicos fortalecidos (mediante acciones de: articulación con los PRAE de los colegios privados y con el CIDEAT, y armonizados con la ordenanza 587 de 2007, los programas ambientales del plan de desarrollo)</v>
      </c>
      <c r="M178" s="35" t="str">
        <f>'PROGRAMADO_METAS_PRODUCTO 2018'!O178</f>
        <v>Control del Impacto Ambiental y favorecimiento al Desarrollo Sostenible</v>
      </c>
      <c r="N178" s="35">
        <f>'PROGRAMADO_METAS_PRODUCTO 2018'!Q178</f>
        <v>0</v>
      </c>
      <c r="O178" s="53">
        <f>'PROGRAMADO_METAS_PRODUCTO 2018'!R178</f>
        <v>0</v>
      </c>
      <c r="P178" s="53">
        <f>'PROGRAMADO_METAS_PRODUCTO 2018'!S178</f>
        <v>35</v>
      </c>
      <c r="Q178" s="53">
        <f>'PROGRAMADO_METAS_PRODUCTO 2018'!T178</f>
        <v>35</v>
      </c>
      <c r="R178" s="53">
        <f>'PROGRAMADO_METAS_PRODUCTO 2018'!U178</f>
        <v>30</v>
      </c>
      <c r="S178" s="35" t="str">
        <f>'PROGRAMADO_METAS_PRODUCTO 2018'!V178</f>
        <v>Secretaría de Medio Ambiente</v>
      </c>
      <c r="T178" s="158"/>
      <c r="U178" s="64" t="s">
        <v>850</v>
      </c>
      <c r="V178" s="64" t="s">
        <v>850</v>
      </c>
      <c r="W178" s="64" t="s">
        <v>850</v>
      </c>
      <c r="X178" s="64" t="s">
        <v>850</v>
      </c>
      <c r="Y178" s="64" t="s">
        <v>850</v>
      </c>
      <c r="Z178" s="64" t="s">
        <v>850</v>
      </c>
      <c r="AA178" s="159" t="s">
        <v>850</v>
      </c>
      <c r="AB178" s="191"/>
      <c r="AC178" s="192">
        <v>0</v>
      </c>
      <c r="AD178" s="25">
        <v>0</v>
      </c>
      <c r="AE178" s="25">
        <v>0</v>
      </c>
      <c r="AF178" s="25">
        <v>0</v>
      </c>
      <c r="AG178" s="25">
        <v>0</v>
      </c>
      <c r="AH178" s="25">
        <v>0</v>
      </c>
      <c r="AI178" s="25">
        <v>0</v>
      </c>
      <c r="AJ178" s="25">
        <v>0</v>
      </c>
      <c r="AK178" s="25">
        <v>0</v>
      </c>
      <c r="AL178" s="25">
        <v>0</v>
      </c>
      <c r="AM178" s="25">
        <v>151.42857142857142</v>
      </c>
      <c r="AN178" s="25">
        <v>151.42857142857142</v>
      </c>
      <c r="AO178" s="159">
        <v>100</v>
      </c>
    </row>
    <row r="179" spans="1:41" s="97" customFormat="1" ht="102">
      <c r="A179" s="352"/>
      <c r="B179" s="349"/>
      <c r="C179" s="342"/>
      <c r="D179" s="352"/>
      <c r="E179" s="349"/>
      <c r="F179" s="35">
        <f>'PROGRAMADO_METAS_PRODUCTO 2018'!F179</f>
        <v>165</v>
      </c>
      <c r="G179" s="98">
        <f>'PROGRAMADO_METAS_PRODUCTO 2018'!G179</f>
        <v>30</v>
      </c>
      <c r="H179" s="35" t="str">
        <f>'PROGRAMADO_METAS_PRODUCTO 2018'!I179</f>
        <v>Diseño y desarrollo de programa de sensibilización ambiental en el 70% de las comunas y corregimientos que permita mejorar la gestión ambiental con el fortalecimiento del nivel de participación , control social y veeduría ciudadana</v>
      </c>
      <c r="I179" s="35">
        <f>'PROGRAMADO_METAS_PRODUCTO 2018'!J179</f>
        <v>70</v>
      </c>
      <c r="J179" s="35" t="str">
        <f>'PROGRAMADO_METAS_PRODUCTO 2018'!K179</f>
        <v>Incremento
(Flujo)</v>
      </c>
      <c r="K179" s="35" t="str">
        <f>'PROGRAMADO_METAS_PRODUCTO 2018'!L179</f>
        <v>MED165</v>
      </c>
      <c r="L179" s="35" t="str">
        <f>'PROGRAMADO_METAS_PRODUCTO 2018'!N179</f>
        <v>Porcentaje de comunas y corregimientos con programa de sensibilización en desarrollo</v>
      </c>
      <c r="M179" s="35" t="str">
        <f>'PROGRAMADO_METAS_PRODUCTO 2018'!O179</f>
        <v>Control del Impacto Ambiental y favorecimiento al Desarrollo Sostenible</v>
      </c>
      <c r="N179" s="35">
        <f>'PROGRAMADO_METAS_PRODUCTO 2018'!Q179</f>
        <v>0</v>
      </c>
      <c r="O179" s="53">
        <f>'PROGRAMADO_METAS_PRODUCTO 2018'!R179</f>
        <v>10</v>
      </c>
      <c r="P179" s="53">
        <f>'PROGRAMADO_METAS_PRODUCTO 2018'!S179</f>
        <v>20</v>
      </c>
      <c r="Q179" s="53">
        <f>'PROGRAMADO_METAS_PRODUCTO 2018'!T179</f>
        <v>20</v>
      </c>
      <c r="R179" s="53">
        <f>'PROGRAMADO_METAS_PRODUCTO 2018'!U179</f>
        <v>20</v>
      </c>
      <c r="S179" s="35" t="str">
        <f>'PROGRAMADO_METAS_PRODUCTO 2018'!V179</f>
        <v>Secretaría de Medio Ambiente</v>
      </c>
      <c r="T179" s="158"/>
      <c r="U179" s="55">
        <v>55.999999999999993</v>
      </c>
      <c r="V179" s="55">
        <v>278</v>
      </c>
      <c r="W179" s="55">
        <v>334</v>
      </c>
      <c r="X179" s="55">
        <v>556</v>
      </c>
      <c r="Y179" s="55">
        <v>556</v>
      </c>
      <c r="Z179" s="55">
        <v>611.99999999999989</v>
      </c>
      <c r="AA179" s="159">
        <v>100</v>
      </c>
      <c r="AB179" s="191"/>
      <c r="AC179" s="176">
        <v>0</v>
      </c>
      <c r="AD179" s="25">
        <v>55.555555555555557</v>
      </c>
      <c r="AE179" s="25">
        <v>110.99999999999999</v>
      </c>
      <c r="AF179" s="25">
        <v>166.66666666666666</v>
      </c>
      <c r="AG179" s="25">
        <v>222.22222222222223</v>
      </c>
      <c r="AH179" s="25">
        <v>222.22222222222223</v>
      </c>
      <c r="AI179" s="25">
        <v>222.22222222222223</v>
      </c>
      <c r="AJ179" s="25">
        <v>249.75</v>
      </c>
      <c r="AK179" s="25">
        <v>249.75</v>
      </c>
      <c r="AL179" s="25">
        <v>249.75</v>
      </c>
      <c r="AM179" s="25">
        <v>332.99999999999994</v>
      </c>
      <c r="AN179" s="25">
        <v>332.99999999999994</v>
      </c>
      <c r="AO179" s="159">
        <v>100</v>
      </c>
    </row>
    <row r="180" spans="1:41" s="97" customFormat="1" ht="51">
      <c r="A180" s="352"/>
      <c r="B180" s="349"/>
      <c r="C180" s="364"/>
      <c r="D180" s="352"/>
      <c r="E180" s="349"/>
      <c r="F180" s="35">
        <f>'PROGRAMADO_METAS_PRODUCTO 2018'!F180</f>
        <v>166</v>
      </c>
      <c r="G180" s="98">
        <f>'PROGRAMADO_METAS_PRODUCTO 2018'!G180</f>
        <v>20</v>
      </c>
      <c r="H180" s="35" t="str">
        <f>'PROGRAMADO_METAS_PRODUCTO 2018'!I180</f>
        <v>Realizar la socialización y reglamentación de la política ambiental del municipio de Manizales</v>
      </c>
      <c r="I180" s="35">
        <f>'PROGRAMADO_METAS_PRODUCTO 2018'!J180</f>
        <v>1</v>
      </c>
      <c r="J180" s="35" t="str">
        <f>'PROGRAMADO_METAS_PRODUCTO 2018'!K180</f>
        <v>Incremento
(Acumulado)</v>
      </c>
      <c r="K180" s="35" t="str">
        <f>'PROGRAMADO_METAS_PRODUCTO 2018'!L180</f>
        <v>MED166</v>
      </c>
      <c r="L180" s="35" t="str">
        <f>'PROGRAMADO_METAS_PRODUCTO 2018'!N180</f>
        <v>Política Ambiental Reglamentada</v>
      </c>
      <c r="M180" s="35" t="str">
        <f>'PROGRAMADO_METAS_PRODUCTO 2018'!O180</f>
        <v>Control del Impacto Ambiental y favorecimiento al Desarrollo Sostenible</v>
      </c>
      <c r="N180" s="35">
        <f>'PROGRAMADO_METAS_PRODUCTO 2018'!Q180</f>
        <v>0</v>
      </c>
      <c r="O180" s="53">
        <f>'PROGRAMADO_METAS_PRODUCTO 2018'!R180</f>
        <v>0.5</v>
      </c>
      <c r="P180" s="53">
        <f>'PROGRAMADO_METAS_PRODUCTO 2018'!S180</f>
        <v>0.5</v>
      </c>
      <c r="Q180" s="53">
        <f>'PROGRAMADO_METAS_PRODUCTO 2018'!T180</f>
        <v>0</v>
      </c>
      <c r="R180" s="53">
        <f>'PROGRAMADO_METAS_PRODUCTO 2018'!U180</f>
        <v>0</v>
      </c>
      <c r="S180" s="35" t="str">
        <f>'PROGRAMADO_METAS_PRODUCTO 2018'!V180</f>
        <v>Secretaría de Medio Ambiente</v>
      </c>
      <c r="T180" s="158"/>
      <c r="U180" s="55">
        <v>0</v>
      </c>
      <c r="V180" s="55">
        <v>0</v>
      </c>
      <c r="W180" s="55">
        <v>0</v>
      </c>
      <c r="X180" s="55">
        <v>0</v>
      </c>
      <c r="Y180" s="55">
        <v>50</v>
      </c>
      <c r="Z180" s="55">
        <v>50</v>
      </c>
      <c r="AA180" s="159">
        <v>50</v>
      </c>
      <c r="AB180" s="191"/>
      <c r="AC180" s="176">
        <v>25</v>
      </c>
      <c r="AD180" s="25">
        <v>25</v>
      </c>
      <c r="AE180" s="25">
        <v>25</v>
      </c>
      <c r="AF180" s="25">
        <v>25</v>
      </c>
      <c r="AG180" s="25">
        <v>25</v>
      </c>
      <c r="AH180" s="25">
        <v>25</v>
      </c>
      <c r="AI180" s="25">
        <v>25</v>
      </c>
      <c r="AJ180" s="25">
        <v>25</v>
      </c>
      <c r="AK180" s="25">
        <v>25</v>
      </c>
      <c r="AL180" s="25">
        <v>25</v>
      </c>
      <c r="AM180" s="25">
        <v>25</v>
      </c>
      <c r="AN180" s="25">
        <v>25</v>
      </c>
      <c r="AO180" s="159">
        <v>25</v>
      </c>
    </row>
    <row r="181" spans="1:41" s="97" customFormat="1" ht="102">
      <c r="A181" s="368" t="str">
        <f>'[1]2_ESTRUCTURA_PDM'!H34</f>
        <v>2.1.02</v>
      </c>
      <c r="B181" s="349">
        <f>'[1]2_ESTRUCTURA_PDM'!I34</f>
        <v>30</v>
      </c>
      <c r="C181" s="363" t="str">
        <f>'[1]2_ESTRUCTURA_PDM'!J34</f>
        <v>Cuencas hidrográficas abastecedoras</v>
      </c>
      <c r="D181" s="368" t="e">
        <f>#REF!</f>
        <v>#REF!</v>
      </c>
      <c r="E181" s="349" t="e">
        <f>#REF!</f>
        <v>#REF!</v>
      </c>
      <c r="F181" s="35">
        <f>'PROGRAMADO_METAS_PRODUCTO 2018'!F181</f>
        <v>167</v>
      </c>
      <c r="G181" s="98">
        <f>'PROGRAMADO_METAS_PRODUCTO 2018'!G181</f>
        <v>50</v>
      </c>
      <c r="H181" s="35" t="str">
        <f>'PROGRAMADO_METAS_PRODUCTO 2018'!I181</f>
        <v>Invertir el 100% del 1% de los ingresos corrientes anuales del municipio en mantenimiento, adquisición o pago por servicios ambientales en ecosistemas estratégicos para la provisión del recurso hídrico para acueductos</v>
      </c>
      <c r="I181" s="35">
        <f>'PROGRAMADO_METAS_PRODUCTO 2018'!J181</f>
        <v>400</v>
      </c>
      <c r="J181" s="35" t="str">
        <f>'PROGRAMADO_METAS_PRODUCTO 2018'!K181</f>
        <v>Mantenimiento
(Acumulado)</v>
      </c>
      <c r="K181" s="35" t="str">
        <f>'PROGRAMADO_METAS_PRODUCTO 2018'!L181</f>
        <v>MED167</v>
      </c>
      <c r="L181" s="35" t="str">
        <f>'PROGRAMADO_METAS_PRODUCTO 2018'!N181</f>
        <v>Porcentaje de inversión del 1%, de los ingresos corrientes del municipio, en mantenimiento, adqusición o pago de servicios ambientales en ecosistemas estratégicos para la provisión del recurso hídrico para acueductos</v>
      </c>
      <c r="M181" s="35" t="str">
        <f>'PROGRAMADO_METAS_PRODUCTO 2018'!O181</f>
        <v>Control del Impacto Ambiental y favorecimiento al Desarrollo Sostenible</v>
      </c>
      <c r="N181" s="35">
        <f>'PROGRAMADO_METAS_PRODUCTO 2018'!Q181</f>
        <v>0</v>
      </c>
      <c r="O181" s="53">
        <f>'PROGRAMADO_METAS_PRODUCTO 2018'!R181</f>
        <v>100</v>
      </c>
      <c r="P181" s="53">
        <f>'PROGRAMADO_METAS_PRODUCTO 2018'!S181</f>
        <v>100</v>
      </c>
      <c r="Q181" s="53">
        <f>'PROGRAMADO_METAS_PRODUCTO 2018'!T181</f>
        <v>100</v>
      </c>
      <c r="R181" s="53">
        <f>'PROGRAMADO_METAS_PRODUCTO 2018'!U181</f>
        <v>100</v>
      </c>
      <c r="S181" s="35" t="str">
        <f>'PROGRAMADO_METAS_PRODUCTO 2018'!V181</f>
        <v>Secretaría de Medio Ambiente</v>
      </c>
      <c r="T181" s="158"/>
      <c r="U181" s="14">
        <v>0</v>
      </c>
      <c r="V181" s="14">
        <v>0</v>
      </c>
      <c r="W181" s="14">
        <v>0</v>
      </c>
      <c r="X181" s="14">
        <v>0</v>
      </c>
      <c r="Y181" s="14">
        <v>30</v>
      </c>
      <c r="Z181" s="14">
        <v>40</v>
      </c>
      <c r="AA181" s="159">
        <v>40</v>
      </c>
      <c r="AB181" s="191"/>
      <c r="AC181" s="160">
        <v>20</v>
      </c>
      <c r="AD181" s="25">
        <v>20</v>
      </c>
      <c r="AE181" s="25">
        <v>40</v>
      </c>
      <c r="AF181" s="25">
        <v>40</v>
      </c>
      <c r="AG181" s="25">
        <v>40</v>
      </c>
      <c r="AH181" s="25">
        <v>40</v>
      </c>
      <c r="AI181" s="25">
        <v>50</v>
      </c>
      <c r="AJ181" s="25">
        <v>50</v>
      </c>
      <c r="AK181" s="25">
        <v>50</v>
      </c>
      <c r="AL181" s="25">
        <v>50</v>
      </c>
      <c r="AM181" s="25">
        <v>50</v>
      </c>
      <c r="AN181" s="25">
        <v>50</v>
      </c>
      <c r="AO181" s="159">
        <v>50</v>
      </c>
    </row>
    <row r="182" spans="1:41" s="97" customFormat="1" ht="51">
      <c r="A182" s="352"/>
      <c r="B182" s="349"/>
      <c r="C182" s="342"/>
      <c r="D182" s="352"/>
      <c r="E182" s="349"/>
      <c r="F182" s="35">
        <f>'PROGRAMADO_METAS_PRODUCTO 2018'!F182</f>
        <v>168</v>
      </c>
      <c r="G182" s="98">
        <f>'PROGRAMADO_METAS_PRODUCTO 2018'!G182</f>
        <v>50</v>
      </c>
      <c r="H182" s="35" t="str">
        <f>'PROGRAMADO_METAS_PRODUCTO 2018'!I182</f>
        <v>Conservar y reforestar 500Ha. de tierra en las cuencascabastecedoras</v>
      </c>
      <c r="I182" s="35">
        <f>'PROGRAMADO_METAS_PRODUCTO 2018'!J182</f>
        <v>500</v>
      </c>
      <c r="J182" s="35" t="str">
        <f>'PROGRAMADO_METAS_PRODUCTO 2018'!K182</f>
        <v>Incremento
(Acumulado)</v>
      </c>
      <c r="K182" s="99" t="str">
        <f>'PROGRAMADO_METAS_PRODUCTO 2018'!L182</f>
        <v>AGU168</v>
      </c>
      <c r="L182" s="35" t="str">
        <f>'PROGRAMADO_METAS_PRODUCTO 2018'!N182</f>
        <v>Hectáreas de tierra en las cuencas abastecedoras, conservadas y reforestadas</v>
      </c>
      <c r="M182" s="35" t="str">
        <f>'PROGRAMADO_METAS_PRODUCTO 2018'!O182</f>
        <v>Control del Impacto Ambiental y favorecimiento al Desarrollo Sostenible</v>
      </c>
      <c r="N182" s="35">
        <f>'PROGRAMADO_METAS_PRODUCTO 2018'!Q182</f>
        <v>0</v>
      </c>
      <c r="O182" s="53">
        <f>'PROGRAMADO_METAS_PRODUCTO 2018'!R182</f>
        <v>125</v>
      </c>
      <c r="P182" s="53">
        <f>'PROGRAMADO_METAS_PRODUCTO 2018'!S182</f>
        <v>125</v>
      </c>
      <c r="Q182" s="53">
        <f>'PROGRAMADO_METAS_PRODUCTO 2018'!T182</f>
        <v>125</v>
      </c>
      <c r="R182" s="53">
        <f>'PROGRAMADO_METAS_PRODUCTO 2018'!U182</f>
        <v>125</v>
      </c>
      <c r="S182" s="35" t="str">
        <f>'PROGRAMADO_METAS_PRODUCTO 2018'!V182</f>
        <v>Secretaría de Medio Ambiente</v>
      </c>
      <c r="T182" s="158"/>
      <c r="U182" s="55">
        <v>0</v>
      </c>
      <c r="V182" s="55">
        <v>0</v>
      </c>
      <c r="W182" s="55">
        <v>0</v>
      </c>
      <c r="X182" s="55">
        <v>1.6</v>
      </c>
      <c r="Y182" s="55">
        <v>5.2</v>
      </c>
      <c r="Z182" s="55">
        <v>6</v>
      </c>
      <c r="AA182" s="159">
        <v>6</v>
      </c>
      <c r="AB182" s="191"/>
      <c r="AC182" s="176">
        <v>3</v>
      </c>
      <c r="AD182" s="25">
        <v>3</v>
      </c>
      <c r="AE182" s="25">
        <v>3.4000000000000004</v>
      </c>
      <c r="AF182" s="25">
        <v>3.4000000000000004</v>
      </c>
      <c r="AG182" s="25">
        <v>3.4000000000000004</v>
      </c>
      <c r="AH182" s="25">
        <v>3.4000000000000004</v>
      </c>
      <c r="AI182" s="25">
        <v>3.4000000000000004</v>
      </c>
      <c r="AJ182" s="25">
        <v>3.4000000000000004</v>
      </c>
      <c r="AK182" s="25">
        <v>3.4000000000000004</v>
      </c>
      <c r="AL182" s="25">
        <v>3.4000000000000004</v>
      </c>
      <c r="AM182" s="25">
        <v>3.4000000000000004</v>
      </c>
      <c r="AN182" s="25">
        <v>3.4000000000000004</v>
      </c>
      <c r="AO182" s="159">
        <v>3.4000000000000004</v>
      </c>
    </row>
    <row r="183" spans="1:41" s="97" customFormat="1" ht="76.5">
      <c r="A183" s="352"/>
      <c r="B183" s="349"/>
      <c r="C183" s="342"/>
      <c r="D183" s="368" t="e">
        <f>#REF!</f>
        <v>#REF!</v>
      </c>
      <c r="E183" s="349" t="e">
        <f>#REF!</f>
        <v>#REF!</v>
      </c>
      <c r="F183" s="35">
        <f>'PROGRAMADO_METAS_PRODUCTO 2018'!F183</f>
        <v>169</v>
      </c>
      <c r="G183" s="98">
        <f>'PROGRAMADO_METAS_PRODUCTO 2018'!G183</f>
        <v>70</v>
      </c>
      <c r="H183" s="35" t="str">
        <f>'PROGRAMADO_METAS_PRODUCTO 2018'!I183</f>
        <v>Apoyar la creación, formalización, fortalecimiento o asociación de juntas de acueducto en el 100% de acueductos rurales no cubiertos por ESP</v>
      </c>
      <c r="I183" s="35">
        <f>'PROGRAMADO_METAS_PRODUCTO 2018'!J183</f>
        <v>100</v>
      </c>
      <c r="J183" s="35" t="str">
        <f>'PROGRAMADO_METAS_PRODUCTO 2018'!K183</f>
        <v>Incremento
(Acumulado)</v>
      </c>
      <c r="K183" s="35" t="str">
        <f>'PROGRAMADO_METAS_PRODUCTO 2018'!L183</f>
        <v>MED169</v>
      </c>
      <c r="L183" s="35" t="str">
        <f>'PROGRAMADO_METAS_PRODUCTO 2018'!N183</f>
        <v>Porcentaje de acueductos rurales con procesos de creación, formalización, fortalecimiento o asociación</v>
      </c>
      <c r="M183" s="35" t="str">
        <f>'PROGRAMADO_METAS_PRODUCTO 2018'!O183</f>
        <v>Control del Impacto Ambiental y favorecimiento al Desarrollo Sostenible</v>
      </c>
      <c r="N183" s="35">
        <f>'PROGRAMADO_METAS_PRODUCTO 2018'!Q183</f>
        <v>0</v>
      </c>
      <c r="O183" s="53">
        <f>'PROGRAMADO_METAS_PRODUCTO 2018'!R183</f>
        <v>6</v>
      </c>
      <c r="P183" s="53">
        <f>'PROGRAMADO_METAS_PRODUCTO 2018'!S183</f>
        <v>35</v>
      </c>
      <c r="Q183" s="53">
        <f>'PROGRAMADO_METAS_PRODUCTO 2018'!T183</f>
        <v>35</v>
      </c>
      <c r="R183" s="53">
        <f>'PROGRAMADO_METAS_PRODUCTO 2018'!U183</f>
        <v>24</v>
      </c>
      <c r="S183" s="35" t="str">
        <f>'PROGRAMADO_METAS_PRODUCTO 2018'!V183</f>
        <v>Secretaría de Medio Ambiente</v>
      </c>
      <c r="T183" s="158"/>
      <c r="U183" s="14">
        <v>0</v>
      </c>
      <c r="V183" s="14">
        <v>0</v>
      </c>
      <c r="W183" s="14">
        <v>0</v>
      </c>
      <c r="X183" s="14">
        <v>0</v>
      </c>
      <c r="Y183" s="14">
        <v>0</v>
      </c>
      <c r="Z183" s="14">
        <v>0</v>
      </c>
      <c r="AA183" s="159">
        <v>0</v>
      </c>
      <c r="AB183" s="191"/>
      <c r="AC183" s="160">
        <v>34.146341463414636</v>
      </c>
      <c r="AD183" s="25">
        <v>41.463414634146339</v>
      </c>
      <c r="AE183" s="25">
        <v>34.146341463414636</v>
      </c>
      <c r="AF183" s="25">
        <v>34.146341463414636</v>
      </c>
      <c r="AG183" s="25">
        <v>0</v>
      </c>
      <c r="AH183" s="25">
        <v>34.146341463414636</v>
      </c>
      <c r="AI183" s="25">
        <v>34.146341463414636</v>
      </c>
      <c r="AJ183" s="25">
        <v>34.146341463414636</v>
      </c>
      <c r="AK183" s="25">
        <v>34.146341463414636</v>
      </c>
      <c r="AL183" s="25">
        <v>34.146341463414636</v>
      </c>
      <c r="AM183" s="25">
        <v>34.146341463414636</v>
      </c>
      <c r="AN183" s="25">
        <v>34.146341463414636</v>
      </c>
      <c r="AO183" s="159">
        <v>34.146341463414636</v>
      </c>
    </row>
    <row r="184" spans="1:41" s="97" customFormat="1" ht="51">
      <c r="A184" s="352"/>
      <c r="B184" s="349"/>
      <c r="C184" s="364"/>
      <c r="D184" s="352"/>
      <c r="E184" s="349"/>
      <c r="F184" s="35">
        <f>'PROGRAMADO_METAS_PRODUCTO 2018'!F184</f>
        <v>170</v>
      </c>
      <c r="G184" s="98">
        <f>'PROGRAMADO_METAS_PRODUCTO 2018'!G184</f>
        <v>30</v>
      </c>
      <c r="H184" s="35" t="str">
        <f>'PROGRAMADO_METAS_PRODUCTO 2018'!I184</f>
        <v>Apoyar un proyecto estratégico anual en el marco de la cuenca del Río Chinchiná</v>
      </c>
      <c r="I184" s="35">
        <f>'PROGRAMADO_METAS_PRODUCTO 2018'!J184</f>
        <v>1</v>
      </c>
      <c r="J184" s="35" t="str">
        <f>'PROGRAMADO_METAS_PRODUCTO 2018'!K184</f>
        <v>Mantenimiento
(Stock)</v>
      </c>
      <c r="K184" s="35" t="str">
        <f>'PROGRAMADO_METAS_PRODUCTO 2018'!L184</f>
        <v>MED170</v>
      </c>
      <c r="L184" s="35" t="str">
        <f>'PROGRAMADO_METAS_PRODUCTO 2018'!N184</f>
        <v>Estrategia anual desarrollada, en el marco de la cuenca del Rio Chinchiná</v>
      </c>
      <c r="M184" s="35" t="str">
        <f>'PROGRAMADO_METAS_PRODUCTO 2018'!O184</f>
        <v>Control del Impacto Ambiental y favorecimiento al Desarrollo Sostenible</v>
      </c>
      <c r="N184" s="35">
        <f>'PROGRAMADO_METAS_PRODUCTO 2018'!Q184</f>
        <v>1</v>
      </c>
      <c r="O184" s="53">
        <f>'PROGRAMADO_METAS_PRODUCTO 2018'!R184</f>
        <v>1</v>
      </c>
      <c r="P184" s="53">
        <f>'PROGRAMADO_METAS_PRODUCTO 2018'!S184</f>
        <v>1</v>
      </c>
      <c r="Q184" s="53">
        <f>'PROGRAMADO_METAS_PRODUCTO 2018'!T184</f>
        <v>1</v>
      </c>
      <c r="R184" s="53">
        <f>'PROGRAMADO_METAS_PRODUCTO 2018'!U184</f>
        <v>1</v>
      </c>
      <c r="S184" s="35" t="str">
        <f>'PROGRAMADO_METAS_PRODUCTO 2018'!V184</f>
        <v>Secretaría de Medio Ambiente</v>
      </c>
      <c r="T184" s="158"/>
      <c r="U184" s="14">
        <v>200</v>
      </c>
      <c r="V184" s="14">
        <v>200</v>
      </c>
      <c r="W184" s="14">
        <v>200</v>
      </c>
      <c r="X184" s="14">
        <v>200</v>
      </c>
      <c r="Y184" s="14">
        <v>200</v>
      </c>
      <c r="Z184" s="14">
        <v>200</v>
      </c>
      <c r="AA184" s="159">
        <v>100</v>
      </c>
      <c r="AB184" s="191"/>
      <c r="AC184" s="160">
        <v>100</v>
      </c>
      <c r="AD184" s="25">
        <v>200</v>
      </c>
      <c r="AE184" s="25">
        <v>200</v>
      </c>
      <c r="AF184" s="25">
        <v>200</v>
      </c>
      <c r="AG184" s="25">
        <v>200</v>
      </c>
      <c r="AH184" s="25">
        <v>200</v>
      </c>
      <c r="AI184" s="25">
        <v>200</v>
      </c>
      <c r="AJ184" s="25">
        <v>200</v>
      </c>
      <c r="AK184" s="25">
        <v>200</v>
      </c>
      <c r="AL184" s="25">
        <v>200</v>
      </c>
      <c r="AM184" s="25">
        <v>200</v>
      </c>
      <c r="AN184" s="25">
        <v>200</v>
      </c>
      <c r="AO184" s="159">
        <v>100</v>
      </c>
    </row>
    <row r="185" spans="1:41" s="89" customFormat="1" ht="38.25">
      <c r="A185" s="368" t="str">
        <f>'[1]2_ESTRUCTURA_PDM'!H35</f>
        <v>2.1.03</v>
      </c>
      <c r="B185" s="349">
        <f>'[1]2_ESTRUCTURA_PDM'!I35</f>
        <v>35</v>
      </c>
      <c r="C185" s="369" t="str">
        <f>'[1]2_ESTRUCTURA_PDM'!J35</f>
        <v>Fortalecimiento de la Red de Ecoparques</v>
      </c>
      <c r="D185" s="21" t="e">
        <f>#REF!</f>
        <v>#REF!</v>
      </c>
      <c r="E185" s="22" t="e">
        <f>#REF!</f>
        <v>#REF!</v>
      </c>
      <c r="F185" s="35">
        <f>'PROGRAMADO_METAS_PRODUCTO 2018'!F185</f>
        <v>171</v>
      </c>
      <c r="G185" s="98">
        <f>'PROGRAMADO_METAS_PRODUCTO 2018'!G185</f>
        <v>100</v>
      </c>
      <c r="H185" s="35" t="str">
        <f>'PROGRAMADO_METAS_PRODUCTO 2018'!I185</f>
        <v xml:space="preserve">Realizar 4 ofertas atractivas y complementarias en los parques y Eco parques </v>
      </c>
      <c r="I185" s="35">
        <f>'PROGRAMADO_METAS_PRODUCTO 2018'!J185</f>
        <v>4</v>
      </c>
      <c r="J185" s="35" t="str">
        <f>'PROGRAMADO_METAS_PRODUCTO 2018'!K185</f>
        <v>Incremento
(Flujo)</v>
      </c>
      <c r="K185" s="35" t="str">
        <f>'PROGRAMADO_METAS_PRODUCTO 2018'!L185</f>
        <v>CUL171</v>
      </c>
      <c r="L185" s="35" t="str">
        <f>'PROGRAMADO_METAS_PRODUCTO 2018'!N185</f>
        <v>Número de ofertas atractivas y complementarias realizadas en los parques y ecoparques</v>
      </c>
      <c r="M185" s="35" t="str">
        <f>'PROGRAMADO_METAS_PRODUCTO 2018'!O185</f>
        <v>NA</v>
      </c>
      <c r="N185" s="35">
        <f>'PROGRAMADO_METAS_PRODUCTO 2018'!Q185</f>
        <v>1</v>
      </c>
      <c r="O185" s="53">
        <f>'PROGRAMADO_METAS_PRODUCTO 2018'!R185</f>
        <v>1</v>
      </c>
      <c r="P185" s="53">
        <f>'PROGRAMADO_METAS_PRODUCTO 2018'!S185</f>
        <v>1</v>
      </c>
      <c r="Q185" s="53">
        <f>'PROGRAMADO_METAS_PRODUCTO 2018'!T185</f>
        <v>1</v>
      </c>
      <c r="R185" s="53">
        <f>'PROGRAMADO_METAS_PRODUCTO 2018'!U185</f>
        <v>1</v>
      </c>
      <c r="S185" s="35" t="str">
        <f>'PROGRAMADO_METAS_PRODUCTO 2018'!V185</f>
        <v>Instituto de Cultura y Turísmo</v>
      </c>
      <c r="T185" s="158"/>
      <c r="U185" s="14">
        <v>1200</v>
      </c>
      <c r="V185" s="14">
        <v>1400</v>
      </c>
      <c r="W185" s="14">
        <v>1400</v>
      </c>
      <c r="X185" s="14">
        <v>1600</v>
      </c>
      <c r="Y185" s="14">
        <v>1600</v>
      </c>
      <c r="Z185" s="14">
        <v>2700</v>
      </c>
      <c r="AA185" s="159">
        <v>100</v>
      </c>
      <c r="AB185" s="186"/>
      <c r="AC185" s="160">
        <v>800</v>
      </c>
      <c r="AD185" s="25">
        <v>1800</v>
      </c>
      <c r="AE185" s="25">
        <v>1800</v>
      </c>
      <c r="AF185" s="25">
        <v>1800</v>
      </c>
      <c r="AG185" s="25">
        <v>1800</v>
      </c>
      <c r="AH185" s="25">
        <v>1800</v>
      </c>
      <c r="AI185" s="25">
        <v>1800</v>
      </c>
      <c r="AJ185" s="25">
        <v>1800</v>
      </c>
      <c r="AK185" s="25">
        <v>1800</v>
      </c>
      <c r="AL185" s="25">
        <v>1800</v>
      </c>
      <c r="AM185" s="25">
        <v>1800</v>
      </c>
      <c r="AN185" s="25">
        <v>1800</v>
      </c>
      <c r="AO185" s="159">
        <v>100</v>
      </c>
    </row>
    <row r="186" spans="1:41" s="97" customFormat="1" ht="76.5" customHeight="1">
      <c r="A186" s="331"/>
      <c r="B186" s="333"/>
      <c r="C186" s="354"/>
      <c r="D186" s="100" t="e">
        <f>#REF!</f>
        <v>#REF!</v>
      </c>
      <c r="E186" s="32" t="e">
        <f>#REF!</f>
        <v>#REF!</v>
      </c>
      <c r="F186" s="33">
        <f>'PROGRAMADO_METAS_PRODUCTO 2018'!F186</f>
        <v>172</v>
      </c>
      <c r="G186" s="101">
        <f>'PROGRAMADO_METAS_PRODUCTO 2018'!G186</f>
        <v>100</v>
      </c>
      <c r="H186" s="35" t="str">
        <f>'PROGRAMADO_METAS_PRODUCTO 2018'!I186</f>
        <v>Establecer acciones de conservación, investigación, educación, control o restauración en el marco de los PMA formulados en mínimo 2 áreas de interés ambiental al año.</v>
      </c>
      <c r="I186" s="35">
        <f>'PROGRAMADO_METAS_PRODUCTO 2018'!J186</f>
        <v>2</v>
      </c>
      <c r="J186" s="35" t="str">
        <f>'PROGRAMADO_METAS_PRODUCTO 2018'!K186</f>
        <v>Mantenimiento
(Stock)</v>
      </c>
      <c r="K186" s="35" t="str">
        <f>'PROGRAMADO_METAS_PRODUCTO 2018'!L186</f>
        <v>MED172</v>
      </c>
      <c r="L186" s="35" t="str">
        <f>'PROGRAMADO_METAS_PRODUCTO 2018'!N186</f>
        <v>Número de áreas de interés ambiental intervenidas al año con acciones de conservación, investigación, educación, control o restauración</v>
      </c>
      <c r="M186" s="33" t="str">
        <f>'PROGRAMADO_METAS_PRODUCTO 2018'!O186</f>
        <v>Control del Impacto Ambiental y favorecimiento al Desarrollo Sostenible</v>
      </c>
      <c r="N186" s="33">
        <f>'PROGRAMADO_METAS_PRODUCTO 2018'!Q186</f>
        <v>0</v>
      </c>
      <c r="O186" s="45">
        <f>'PROGRAMADO_METAS_PRODUCTO 2018'!R186</f>
        <v>2</v>
      </c>
      <c r="P186" s="45">
        <f>'PROGRAMADO_METAS_PRODUCTO 2018'!S186</f>
        <v>2</v>
      </c>
      <c r="Q186" s="45">
        <f>'PROGRAMADO_METAS_PRODUCTO 2018'!T186</f>
        <v>2</v>
      </c>
      <c r="R186" s="45">
        <f>'PROGRAMADO_METAS_PRODUCTO 2018'!U186</f>
        <v>2</v>
      </c>
      <c r="S186" s="33" t="str">
        <f>'PROGRAMADO_METAS_PRODUCTO 2018'!V186</f>
        <v>Secretaría de Medio Ambiente</v>
      </c>
      <c r="T186" s="158"/>
      <c r="U186" s="14">
        <v>150</v>
      </c>
      <c r="V186" s="14">
        <v>150</v>
      </c>
      <c r="W186" s="14">
        <v>150</v>
      </c>
      <c r="X186" s="14">
        <v>150</v>
      </c>
      <c r="Y186" s="14">
        <v>150</v>
      </c>
      <c r="Z186" s="14">
        <v>150</v>
      </c>
      <c r="AA186" s="159">
        <v>100</v>
      </c>
      <c r="AB186" s="191"/>
      <c r="AC186" s="160">
        <v>0</v>
      </c>
      <c r="AD186" s="25">
        <v>0</v>
      </c>
      <c r="AE186" s="25">
        <v>50</v>
      </c>
      <c r="AF186" s="25">
        <v>50</v>
      </c>
      <c r="AG186" s="25">
        <v>50</v>
      </c>
      <c r="AH186" s="25">
        <v>50</v>
      </c>
      <c r="AI186" s="25">
        <v>50</v>
      </c>
      <c r="AJ186" s="25">
        <v>50</v>
      </c>
      <c r="AK186" s="25">
        <v>50</v>
      </c>
      <c r="AL186" s="25">
        <v>50</v>
      </c>
      <c r="AM186" s="25">
        <v>50</v>
      </c>
      <c r="AN186" s="25">
        <v>50</v>
      </c>
      <c r="AO186" s="159">
        <v>50</v>
      </c>
    </row>
    <row r="187" spans="1:41" s="20" customFormat="1" ht="18" customHeight="1">
      <c r="A187" s="102" t="s">
        <v>99</v>
      </c>
      <c r="B187" s="103"/>
      <c r="C187" s="102" t="s">
        <v>99</v>
      </c>
      <c r="D187" s="103"/>
      <c r="E187" s="103"/>
      <c r="F187" s="103"/>
      <c r="G187" s="103"/>
      <c r="H187" s="103"/>
      <c r="I187" s="103"/>
      <c r="J187" s="103"/>
      <c r="K187" s="103"/>
      <c r="L187" s="103"/>
      <c r="M187" s="103"/>
      <c r="N187" s="103"/>
      <c r="O187" s="103"/>
      <c r="P187" s="103"/>
      <c r="Q187" s="103"/>
      <c r="R187" s="103"/>
      <c r="S187" s="104"/>
      <c r="T187" s="158"/>
      <c r="U187" s="193"/>
      <c r="V187" s="193"/>
      <c r="W187" s="193"/>
      <c r="X187" s="193"/>
      <c r="Y187" s="193"/>
      <c r="Z187" s="193"/>
      <c r="AA187" s="194"/>
      <c r="AB187" s="42"/>
      <c r="AC187" s="195"/>
      <c r="AD187" s="195"/>
      <c r="AE187" s="195"/>
      <c r="AF187" s="195"/>
      <c r="AG187" s="195"/>
      <c r="AH187" s="195"/>
      <c r="AI187" s="195"/>
      <c r="AJ187" s="195"/>
      <c r="AK187" s="195"/>
      <c r="AL187" s="195"/>
      <c r="AM187" s="195"/>
      <c r="AN187" s="195"/>
      <c r="AO187" s="194"/>
    </row>
    <row r="188" spans="1:41" s="97" customFormat="1" ht="63.75">
      <c r="A188" s="355" t="str">
        <f>'[1]2_ESTRUCTURA_PDM'!H36</f>
        <v>2.2.01</v>
      </c>
      <c r="B188" s="356">
        <f>'[1]2_ESTRUCTURA_PDM'!I36</f>
        <v>50</v>
      </c>
      <c r="C188" s="341" t="str">
        <f>'[1]2_ESTRUCTURA_PDM'!J36</f>
        <v>Espacio público para una ciudad sostenible</v>
      </c>
      <c r="D188" s="355" t="e">
        <f>#REF!</f>
        <v>#REF!</v>
      </c>
      <c r="E188" s="356" t="e">
        <f>#REF!</f>
        <v>#REF!</v>
      </c>
      <c r="F188" s="79">
        <f>'PROGRAMADO_METAS_PRODUCTO 2018'!F188</f>
        <v>173</v>
      </c>
      <c r="G188" s="96">
        <f>'PROGRAMADO_METAS_PRODUCTO 2018'!G188</f>
        <v>10</v>
      </c>
      <c r="H188" s="79" t="str">
        <f>'PROGRAMADO_METAS_PRODUCTO 2018'!I188</f>
        <v xml:space="preserve">
Formulación de un plan de recuperación de espacio público 
</v>
      </c>
      <c r="I188" s="79">
        <f>'PROGRAMADO_METAS_PRODUCTO 2018'!J188</f>
        <v>1</v>
      </c>
      <c r="J188" s="79" t="str">
        <f>'PROGRAMADO_METAS_PRODUCTO 2018'!K188</f>
        <v>Incremento</v>
      </c>
      <c r="K188" s="79" t="str">
        <f>'PROGRAMADO_METAS_PRODUCTO 2018'!L188</f>
        <v>MED173</v>
      </c>
      <c r="L188" s="79" t="str">
        <f>'PROGRAMADO_METAS_PRODUCTO 2018'!N188</f>
        <v>Plan de recuperación de espacio público formulado</v>
      </c>
      <c r="M188" s="79" t="str">
        <f>'PROGRAMADO_METAS_PRODUCTO 2018'!O188</f>
        <v>Control y Regulación Comercial</v>
      </c>
      <c r="N188" s="79">
        <f>'PROGRAMADO_METAS_PRODUCTO 2018'!Q188</f>
        <v>0</v>
      </c>
      <c r="O188" s="82">
        <f>'PROGRAMADO_METAS_PRODUCTO 2018'!R188</f>
        <v>0</v>
      </c>
      <c r="P188" s="82">
        <f>'PROGRAMADO_METAS_PRODUCTO 2018'!S188</f>
        <v>1</v>
      </c>
      <c r="Q188" s="82">
        <f>'PROGRAMADO_METAS_PRODUCTO 2018'!T188</f>
        <v>0</v>
      </c>
      <c r="R188" s="82">
        <f>'PROGRAMADO_METAS_PRODUCTO 2018'!U188</f>
        <v>0</v>
      </c>
      <c r="S188" s="79" t="str">
        <f>'PROGRAMADO_METAS_PRODUCTO 2018'!V188</f>
        <v>Secretaría de Medio Ambiente</v>
      </c>
      <c r="T188" s="158"/>
      <c r="U188" s="55" t="s">
        <v>850</v>
      </c>
      <c r="V188" s="55" t="s">
        <v>850</v>
      </c>
      <c r="W188" s="55" t="s">
        <v>850</v>
      </c>
      <c r="X188" s="55" t="s">
        <v>850</v>
      </c>
      <c r="Y188" s="55" t="s">
        <v>850</v>
      </c>
      <c r="Z188" s="55" t="s">
        <v>850</v>
      </c>
      <c r="AA188" s="159" t="s">
        <v>850</v>
      </c>
      <c r="AB188" s="191"/>
      <c r="AC188" s="176">
        <v>0</v>
      </c>
      <c r="AD188" s="25">
        <v>0</v>
      </c>
      <c r="AE188" s="25">
        <v>0</v>
      </c>
      <c r="AF188" s="25">
        <v>0</v>
      </c>
      <c r="AG188" s="25">
        <v>0</v>
      </c>
      <c r="AH188" s="25">
        <v>0</v>
      </c>
      <c r="AI188" s="25">
        <v>0</v>
      </c>
      <c r="AJ188" s="25">
        <v>0</v>
      </c>
      <c r="AK188" s="25">
        <v>0</v>
      </c>
      <c r="AL188" s="25">
        <v>0</v>
      </c>
      <c r="AM188" s="25">
        <v>0</v>
      </c>
      <c r="AN188" s="25">
        <v>0</v>
      </c>
      <c r="AO188" s="159">
        <v>0</v>
      </c>
    </row>
    <row r="189" spans="1:41" s="97" customFormat="1" ht="51">
      <c r="A189" s="352"/>
      <c r="B189" s="349"/>
      <c r="C189" s="342"/>
      <c r="D189" s="352"/>
      <c r="E189" s="349"/>
      <c r="F189" s="35">
        <f>'PROGRAMADO_METAS_PRODUCTO 2018'!F189</f>
        <v>174</v>
      </c>
      <c r="G189" s="98">
        <f>'PROGRAMADO_METAS_PRODUCTO 2018'!G189</f>
        <v>15</v>
      </c>
      <c r="H189" s="35" t="str">
        <f>'PROGRAMADO_METAS_PRODUCTO 2018'!I189</f>
        <v>Revisar y ajustar la normatividad por ocupación de vendedores informales (incorporación de zonas naranja)</v>
      </c>
      <c r="I189" s="35">
        <f>'PROGRAMADO_METAS_PRODUCTO 2018'!J189</f>
        <v>1</v>
      </c>
      <c r="J189" s="35" t="str">
        <f>'PROGRAMADO_METAS_PRODUCTO 2018'!K189</f>
        <v>Incremento</v>
      </c>
      <c r="K189" s="35" t="str">
        <f>'PROGRAMADO_METAS_PRODUCTO 2018'!L189</f>
        <v>MED174</v>
      </c>
      <c r="L189" s="35" t="str">
        <f>'PROGRAMADO_METAS_PRODUCTO 2018'!N189</f>
        <v>Normatividad por ocupación de vendedores informales, revisada y ajustada</v>
      </c>
      <c r="M189" s="35" t="str">
        <f>'PROGRAMADO_METAS_PRODUCTO 2018'!O189</f>
        <v>Control y Regulación Comercial</v>
      </c>
      <c r="N189" s="35">
        <f>'PROGRAMADO_METAS_PRODUCTO 2018'!Q189</f>
        <v>0</v>
      </c>
      <c r="O189" s="53">
        <f>'PROGRAMADO_METAS_PRODUCTO 2018'!R189</f>
        <v>0</v>
      </c>
      <c r="P189" s="53">
        <f>'PROGRAMADO_METAS_PRODUCTO 2018'!S189</f>
        <v>0</v>
      </c>
      <c r="Q189" s="53">
        <f>'PROGRAMADO_METAS_PRODUCTO 2018'!T189</f>
        <v>1</v>
      </c>
      <c r="R189" s="53">
        <f>'PROGRAMADO_METAS_PRODUCTO 2018'!U189</f>
        <v>0</v>
      </c>
      <c r="S189" s="35" t="str">
        <f>'PROGRAMADO_METAS_PRODUCTO 2018'!V189</f>
        <v>Secretaría de Medio Ambiente</v>
      </c>
      <c r="T189" s="158"/>
      <c r="U189" s="55" t="s">
        <v>850</v>
      </c>
      <c r="V189" s="55" t="s">
        <v>850</v>
      </c>
      <c r="W189" s="55" t="s">
        <v>850</v>
      </c>
      <c r="X189" s="55" t="s">
        <v>850</v>
      </c>
      <c r="Y189" s="55" t="s">
        <v>850</v>
      </c>
      <c r="Z189" s="55" t="s">
        <v>850</v>
      </c>
      <c r="AA189" s="159" t="s">
        <v>850</v>
      </c>
      <c r="AB189" s="191"/>
      <c r="AC189" s="176" t="s">
        <v>850</v>
      </c>
      <c r="AD189" s="25" t="s">
        <v>850</v>
      </c>
      <c r="AE189" s="25" t="s">
        <v>850</v>
      </c>
      <c r="AF189" s="25" t="s">
        <v>850</v>
      </c>
      <c r="AG189" s="25" t="s">
        <v>850</v>
      </c>
      <c r="AH189" s="25" t="s">
        <v>850</v>
      </c>
      <c r="AI189" s="25" t="s">
        <v>850</v>
      </c>
      <c r="AJ189" s="25" t="s">
        <v>850</v>
      </c>
      <c r="AK189" s="25" t="s">
        <v>850</v>
      </c>
      <c r="AL189" s="25" t="s">
        <v>850</v>
      </c>
      <c r="AM189" s="25" t="s">
        <v>850</v>
      </c>
      <c r="AN189" s="25" t="s">
        <v>850</v>
      </c>
      <c r="AO189" s="159" t="s">
        <v>850</v>
      </c>
    </row>
    <row r="190" spans="1:41" s="97" customFormat="1" ht="76.5">
      <c r="A190" s="352"/>
      <c r="B190" s="349"/>
      <c r="C190" s="342"/>
      <c r="D190" s="352"/>
      <c r="E190" s="349"/>
      <c r="F190" s="35">
        <f>'PROGRAMADO_METAS_PRODUCTO 2018'!F190</f>
        <v>175</v>
      </c>
      <c r="G190" s="98">
        <f>'PROGRAMADO_METAS_PRODUCTO 2018'!G190</f>
        <v>5</v>
      </c>
      <c r="H190" s="35" t="str">
        <f>'PROGRAMADO_METAS_PRODUCTO 2018'!I190</f>
        <v>Actualizar estudios socioeconómicos –SE de vendedores informales (actualización del 80% de los Estudios SE de los vendedores informales)</v>
      </c>
      <c r="I190" s="35">
        <f>'PROGRAMADO_METAS_PRODUCTO 2018'!J190</f>
        <v>80</v>
      </c>
      <c r="J190" s="35" t="str">
        <f>'PROGRAMADO_METAS_PRODUCTO 2018'!K190</f>
        <v>Incremento
(Acumulado)</v>
      </c>
      <c r="K190" s="35" t="str">
        <f>'PROGRAMADO_METAS_PRODUCTO 2018'!L190</f>
        <v>MED175</v>
      </c>
      <c r="L190" s="35" t="str">
        <f>'PROGRAMADO_METAS_PRODUCTO 2018'!N190</f>
        <v>Porcentaje de actualización de Estudios socioeconómicos de vendedores informales</v>
      </c>
      <c r="M190" s="35" t="str">
        <f>'PROGRAMADO_METAS_PRODUCTO 2018'!O190</f>
        <v>Control y Regulación Comercial</v>
      </c>
      <c r="N190" s="35">
        <f>'PROGRAMADO_METAS_PRODUCTO 2018'!Q190</f>
        <v>0</v>
      </c>
      <c r="O190" s="53">
        <f>'PROGRAMADO_METAS_PRODUCTO 2018'!R190</f>
        <v>40</v>
      </c>
      <c r="P190" s="53">
        <f>'PROGRAMADO_METAS_PRODUCTO 2018'!S190</f>
        <v>40</v>
      </c>
      <c r="Q190" s="53">
        <f>'PROGRAMADO_METAS_PRODUCTO 2018'!T190</f>
        <v>0</v>
      </c>
      <c r="R190" s="53">
        <f>'PROGRAMADO_METAS_PRODUCTO 2018'!U190</f>
        <v>0</v>
      </c>
      <c r="S190" s="35" t="str">
        <f>'PROGRAMADO_METAS_PRODUCTO 2018'!V190</f>
        <v>Secretaría de Medio Ambiente</v>
      </c>
      <c r="T190" s="158"/>
      <c r="U190" s="14">
        <v>0</v>
      </c>
      <c r="V190" s="14">
        <v>0</v>
      </c>
      <c r="W190" s="14">
        <v>0</v>
      </c>
      <c r="X190" s="14">
        <v>0</v>
      </c>
      <c r="Y190" s="14">
        <v>0</v>
      </c>
      <c r="Z190" s="14">
        <v>0</v>
      </c>
      <c r="AA190" s="159">
        <v>0</v>
      </c>
      <c r="AB190" s="191"/>
      <c r="AC190" s="160">
        <v>0</v>
      </c>
      <c r="AD190" s="25">
        <v>0</v>
      </c>
      <c r="AE190" s="25">
        <v>0</v>
      </c>
      <c r="AF190" s="25">
        <v>0</v>
      </c>
      <c r="AG190" s="25">
        <v>0</v>
      </c>
      <c r="AH190" s="25">
        <v>0</v>
      </c>
      <c r="AI190" s="25">
        <v>0</v>
      </c>
      <c r="AJ190" s="25">
        <v>0</v>
      </c>
      <c r="AK190" s="25">
        <v>0</v>
      </c>
      <c r="AL190" s="25">
        <v>0</v>
      </c>
      <c r="AM190" s="25">
        <v>31.25</v>
      </c>
      <c r="AN190" s="25">
        <v>36.25</v>
      </c>
      <c r="AO190" s="159">
        <v>36.25</v>
      </c>
    </row>
    <row r="191" spans="1:41" s="97" customFormat="1" ht="25.5">
      <c r="A191" s="352"/>
      <c r="B191" s="349"/>
      <c r="C191" s="342"/>
      <c r="D191" s="352"/>
      <c r="E191" s="349"/>
      <c r="F191" s="35">
        <f>'PROGRAMADO_METAS_PRODUCTO 2018'!F191</f>
        <v>176</v>
      </c>
      <c r="G191" s="98">
        <f>'PROGRAMADO_METAS_PRODUCTO 2018'!G191</f>
        <v>20</v>
      </c>
      <c r="H191" s="35" t="str">
        <f>'PROGRAMADO_METAS_PRODUCTO 2018'!I191</f>
        <v>Formalizar 15 vendedores anuales</v>
      </c>
      <c r="I191" s="71">
        <f>'PROGRAMADO_METAS_PRODUCTO 2018'!J191</f>
        <v>15</v>
      </c>
      <c r="J191" s="35" t="str">
        <f>'PROGRAMADO_METAS_PRODUCTO 2018'!K191</f>
        <v>Incremento
(Acumulado)</v>
      </c>
      <c r="K191" s="35" t="str">
        <f>'PROGRAMADO_METAS_PRODUCTO 2018'!L191</f>
        <v>MED176</v>
      </c>
      <c r="L191" s="35" t="str">
        <f>'PROGRAMADO_METAS_PRODUCTO 2018'!N191</f>
        <v xml:space="preserve">Vendedores informales formalizados anuales </v>
      </c>
      <c r="M191" s="35" t="str">
        <f>'PROGRAMADO_METAS_PRODUCTO 2018'!O191</f>
        <v>Control y Regulación Comercial</v>
      </c>
      <c r="N191" s="35">
        <f>'PROGRAMADO_METAS_PRODUCTO 2018'!Q191</f>
        <v>25</v>
      </c>
      <c r="O191" s="53">
        <f>'PROGRAMADO_METAS_PRODUCTO 2018'!R191</f>
        <v>0</v>
      </c>
      <c r="P191" s="53">
        <f>'PROGRAMADO_METAS_PRODUCTO 2018'!S191</f>
        <v>0</v>
      </c>
      <c r="Q191" s="53">
        <f>'PROGRAMADO_METAS_PRODUCTO 2018'!T191</f>
        <v>15</v>
      </c>
      <c r="R191" s="53">
        <f>'PROGRAMADO_METAS_PRODUCTO 2018'!U191</f>
        <v>15</v>
      </c>
      <c r="S191" s="35" t="str">
        <f>'PROGRAMADO_METAS_PRODUCTO 2018'!V191</f>
        <v>Secretaría de Medio Ambiente</v>
      </c>
      <c r="T191" s="158"/>
      <c r="U191" s="55" t="s">
        <v>850</v>
      </c>
      <c r="V191" s="55" t="s">
        <v>850</v>
      </c>
      <c r="W191" s="55" t="s">
        <v>850</v>
      </c>
      <c r="X191" s="55" t="s">
        <v>850</v>
      </c>
      <c r="Y191" s="55" t="s">
        <v>850</v>
      </c>
      <c r="Z191" s="55" t="s">
        <v>850</v>
      </c>
      <c r="AA191" s="159" t="s">
        <v>850</v>
      </c>
      <c r="AB191" s="191"/>
      <c r="AC191" s="176" t="s">
        <v>850</v>
      </c>
      <c r="AD191" s="25" t="s">
        <v>850</v>
      </c>
      <c r="AE191" s="25" t="s">
        <v>850</v>
      </c>
      <c r="AF191" s="25" t="s">
        <v>850</v>
      </c>
      <c r="AG191" s="25" t="s">
        <v>850</v>
      </c>
      <c r="AH191" s="25" t="s">
        <v>850</v>
      </c>
      <c r="AI191" s="25" t="s">
        <v>850</v>
      </c>
      <c r="AJ191" s="25" t="s">
        <v>850</v>
      </c>
      <c r="AK191" s="25" t="s">
        <v>850</v>
      </c>
      <c r="AL191" s="25" t="s">
        <v>850</v>
      </c>
      <c r="AM191" s="25" t="s">
        <v>850</v>
      </c>
      <c r="AN191" s="25" t="s">
        <v>850</v>
      </c>
      <c r="AO191" s="159" t="s">
        <v>850</v>
      </c>
    </row>
    <row r="192" spans="1:41" s="97" customFormat="1" ht="51">
      <c r="A192" s="352"/>
      <c r="B192" s="349"/>
      <c r="C192" s="342"/>
      <c r="D192" s="352"/>
      <c r="E192" s="349"/>
      <c r="F192" s="35">
        <f>'PROGRAMADO_METAS_PRODUCTO 2018'!F192</f>
        <v>177</v>
      </c>
      <c r="G192" s="98">
        <f>'PROGRAMADO_METAS_PRODUCTO 2018'!G192</f>
        <v>20</v>
      </c>
      <c r="H192" s="35" t="str">
        <f>'PROGRAMADO_METAS_PRODUCTO 2018'!I192</f>
        <v>Dotar de infraestructura a 400 espacios  nuevos para ubicación de vendedores informales autorizados en la ciudad</v>
      </c>
      <c r="I192" s="35">
        <f>'PROGRAMADO_METAS_PRODUCTO 2018'!J192</f>
        <v>400</v>
      </c>
      <c r="J192" s="35" t="str">
        <f>'PROGRAMADO_METAS_PRODUCTO 2018'!K192</f>
        <v>Incremento
(Flujo)</v>
      </c>
      <c r="K192" s="35" t="str">
        <f>'PROGRAMADO_METAS_PRODUCTO 2018'!L192</f>
        <v>MED177</v>
      </c>
      <c r="L192" s="35" t="str">
        <f>'PROGRAMADO_METAS_PRODUCTO 2018'!N192</f>
        <v>Número de mobiliarios construidos para vendedores informales</v>
      </c>
      <c r="M192" s="35" t="str">
        <f>'PROGRAMADO_METAS_PRODUCTO 2018'!O192</f>
        <v>Control y Regulación Comercial</v>
      </c>
      <c r="N192" s="35">
        <f>'PROGRAMADO_METAS_PRODUCTO 2018'!Q192</f>
        <v>230</v>
      </c>
      <c r="O192" s="53">
        <f>'PROGRAMADO_METAS_PRODUCTO 2018'!R192</f>
        <v>100</v>
      </c>
      <c r="P192" s="53">
        <f>'PROGRAMADO_METAS_PRODUCTO 2018'!S192</f>
        <v>100</v>
      </c>
      <c r="Q192" s="53">
        <f>'PROGRAMADO_METAS_PRODUCTO 2018'!T192</f>
        <v>100</v>
      </c>
      <c r="R192" s="53">
        <f>'PROGRAMADO_METAS_PRODUCTO 2018'!U192</f>
        <v>100</v>
      </c>
      <c r="S192" s="35" t="str">
        <f>'PROGRAMADO_METAS_PRODUCTO 2018'!V192</f>
        <v>Secretaría de Medio Ambiente</v>
      </c>
      <c r="T192" s="158"/>
      <c r="U192" s="14">
        <v>0</v>
      </c>
      <c r="V192" s="14">
        <v>0</v>
      </c>
      <c r="W192" s="14">
        <v>0</v>
      </c>
      <c r="X192" s="14">
        <v>0</v>
      </c>
      <c r="Y192" s="14">
        <v>40</v>
      </c>
      <c r="Z192" s="14">
        <v>97</v>
      </c>
      <c r="AA192" s="159">
        <v>97</v>
      </c>
      <c r="AB192" s="191"/>
      <c r="AC192" s="160">
        <v>0</v>
      </c>
      <c r="AD192" s="25">
        <v>3</v>
      </c>
      <c r="AE192" s="25">
        <v>9</v>
      </c>
      <c r="AF192" s="25">
        <v>65</v>
      </c>
      <c r="AG192" s="25">
        <v>97</v>
      </c>
      <c r="AH192" s="25">
        <v>97</v>
      </c>
      <c r="AI192" s="25">
        <v>97</v>
      </c>
      <c r="AJ192" s="25">
        <v>97</v>
      </c>
      <c r="AK192" s="25">
        <v>97</v>
      </c>
      <c r="AL192" s="25">
        <v>97</v>
      </c>
      <c r="AM192" s="25">
        <v>97</v>
      </c>
      <c r="AN192" s="25">
        <v>150</v>
      </c>
      <c r="AO192" s="159">
        <v>100</v>
      </c>
    </row>
    <row r="193" spans="1:41" s="97" customFormat="1" ht="51">
      <c r="A193" s="352"/>
      <c r="B193" s="349"/>
      <c r="C193" s="342"/>
      <c r="D193" s="352"/>
      <c r="E193" s="349"/>
      <c r="F193" s="35">
        <f>'PROGRAMADO_METAS_PRODUCTO 2018'!F193</f>
        <v>178</v>
      </c>
      <c r="G193" s="98">
        <f>'PROGRAMADO_METAS_PRODUCTO 2018'!G193</f>
        <v>5</v>
      </c>
      <c r="H193" s="35" t="str">
        <f>'PROGRAMADO_METAS_PRODUCTO 2018'!I193</f>
        <v>Diseñar un plan de control de ocupación informal de suelos de protección</v>
      </c>
      <c r="I193" s="35">
        <f>'PROGRAMADO_METAS_PRODUCTO 2018'!J193</f>
        <v>1</v>
      </c>
      <c r="J193" s="35" t="str">
        <f>'PROGRAMADO_METAS_PRODUCTO 2018'!K193</f>
        <v>Incremento</v>
      </c>
      <c r="K193" s="35" t="str">
        <f>'PROGRAMADO_METAS_PRODUCTO 2018'!L193</f>
        <v>MED178</v>
      </c>
      <c r="L193" s="35" t="str">
        <f>'PROGRAMADO_METAS_PRODUCTO 2018'!N193</f>
        <v>Plan de control de ocupación informal de suelos de protección, diseñado</v>
      </c>
      <c r="M193" s="35" t="str">
        <f>'PROGRAMADO_METAS_PRODUCTO 2018'!O193</f>
        <v>Control del Impacto Ambiental y favorecimiento al Desarrollo Sostenible</v>
      </c>
      <c r="N193" s="35">
        <f>'PROGRAMADO_METAS_PRODUCTO 2018'!Q193</f>
        <v>0</v>
      </c>
      <c r="O193" s="53">
        <f>'PROGRAMADO_METAS_PRODUCTO 2018'!R193</f>
        <v>1</v>
      </c>
      <c r="P193" s="53">
        <f>'PROGRAMADO_METAS_PRODUCTO 2018'!S193</f>
        <v>0</v>
      </c>
      <c r="Q193" s="53">
        <f>'PROGRAMADO_METAS_PRODUCTO 2018'!T193</f>
        <v>0</v>
      </c>
      <c r="R193" s="53">
        <f>'PROGRAMADO_METAS_PRODUCTO 2018'!U193</f>
        <v>0</v>
      </c>
      <c r="S193" s="35" t="str">
        <f>'PROGRAMADO_METAS_PRODUCTO 2018'!V193</f>
        <v>Secretaría de Medio Ambiente</v>
      </c>
      <c r="T193" s="158"/>
      <c r="U193" s="14">
        <v>100</v>
      </c>
      <c r="V193" s="14">
        <v>100</v>
      </c>
      <c r="W193" s="14">
        <v>100</v>
      </c>
      <c r="X193" s="14">
        <v>100</v>
      </c>
      <c r="Y193" s="14">
        <v>100</v>
      </c>
      <c r="Z193" s="14">
        <v>100</v>
      </c>
      <c r="AA193" s="159">
        <v>100</v>
      </c>
      <c r="AB193" s="191"/>
      <c r="AC193" s="160" t="s">
        <v>2317</v>
      </c>
      <c r="AD193" s="25" t="s">
        <v>2317</v>
      </c>
      <c r="AE193" s="25" t="s">
        <v>2317</v>
      </c>
      <c r="AF193" s="25" t="s">
        <v>2317</v>
      </c>
      <c r="AG193" s="25" t="s">
        <v>2317</v>
      </c>
      <c r="AH193" s="25" t="s">
        <v>2317</v>
      </c>
      <c r="AI193" s="25" t="s">
        <v>2317</v>
      </c>
      <c r="AJ193" s="25" t="s">
        <v>2317</v>
      </c>
      <c r="AK193" s="25" t="s">
        <v>2317</v>
      </c>
      <c r="AL193" s="25" t="s">
        <v>2317</v>
      </c>
      <c r="AM193" s="25" t="s">
        <v>2317</v>
      </c>
      <c r="AN193" s="25" t="s">
        <v>2317</v>
      </c>
      <c r="AO193" s="25" t="s">
        <v>2317</v>
      </c>
    </row>
    <row r="194" spans="1:41" s="97" customFormat="1" ht="63.75">
      <c r="A194" s="352"/>
      <c r="B194" s="349"/>
      <c r="C194" s="342"/>
      <c r="D194" s="352"/>
      <c r="E194" s="349"/>
      <c r="F194" s="35">
        <f>'PROGRAMADO_METAS_PRODUCTO 2018'!F194</f>
        <v>179</v>
      </c>
      <c r="G194" s="98">
        <f>'PROGRAMADO_METAS_PRODUCTO 2018'!G194</f>
        <v>10</v>
      </c>
      <c r="H194" s="35" t="str">
        <f>'PROGRAMADO_METAS_PRODUCTO 2018'!I194</f>
        <v>Ejecutar el plan de control de ocupación informal de suelos de protección que permita detener el 100% de nuevas ocupaciones informales</v>
      </c>
      <c r="I194" s="35">
        <f>'PROGRAMADO_METAS_PRODUCTO 2018'!J194</f>
        <v>100</v>
      </c>
      <c r="J194" s="35" t="str">
        <f>'PROGRAMADO_METAS_PRODUCTO 2018'!K194</f>
        <v>Mantenimiento
(Stock)</v>
      </c>
      <c r="K194" s="35" t="str">
        <f>'PROGRAMADO_METAS_PRODUCTO 2018'!L194</f>
        <v>MED179</v>
      </c>
      <c r="L194" s="35" t="str">
        <f>'PROGRAMADO_METAS_PRODUCTO 2018'!N194</f>
        <v>Porcentaje de nuevas ocupaciones controladas</v>
      </c>
      <c r="M194" s="35" t="str">
        <f>'PROGRAMADO_METAS_PRODUCTO 2018'!O194</f>
        <v>Control del Impacto Ambiental y favorecimiento al Desarrollo Sostenible</v>
      </c>
      <c r="N194" s="35" t="str">
        <f>'PROGRAMADO_METAS_PRODUCTO 2018'!Q194</f>
        <v>ND</v>
      </c>
      <c r="O194" s="53">
        <f>'PROGRAMADO_METAS_PRODUCTO 2018'!R194</f>
        <v>0</v>
      </c>
      <c r="P194" s="53">
        <f>'PROGRAMADO_METAS_PRODUCTO 2018'!S194</f>
        <v>100</v>
      </c>
      <c r="Q194" s="53">
        <f>'PROGRAMADO_METAS_PRODUCTO 2018'!T194</f>
        <v>100</v>
      </c>
      <c r="R194" s="53">
        <f>'PROGRAMADO_METAS_PRODUCTO 2018'!U194</f>
        <v>100</v>
      </c>
      <c r="S194" s="35" t="str">
        <f>'PROGRAMADO_METAS_PRODUCTO 2018'!V194</f>
        <v>Secretaría de Medio Ambiente</v>
      </c>
      <c r="T194" s="158"/>
      <c r="U194" s="55" t="s">
        <v>850</v>
      </c>
      <c r="V194" s="55" t="s">
        <v>850</v>
      </c>
      <c r="W194" s="55" t="s">
        <v>850</v>
      </c>
      <c r="X194" s="55" t="s">
        <v>850</v>
      </c>
      <c r="Y194" s="55" t="s">
        <v>850</v>
      </c>
      <c r="Z194" s="55" t="s">
        <v>850</v>
      </c>
      <c r="AA194" s="159" t="s">
        <v>850</v>
      </c>
      <c r="AB194" s="191"/>
      <c r="AC194" s="176">
        <v>0</v>
      </c>
      <c r="AD194" s="25">
        <v>0</v>
      </c>
      <c r="AE194" s="25">
        <v>0</v>
      </c>
      <c r="AF194" s="25">
        <v>100</v>
      </c>
      <c r="AG194" s="25">
        <v>100</v>
      </c>
      <c r="AH194" s="25">
        <v>100</v>
      </c>
      <c r="AI194" s="25">
        <v>100</v>
      </c>
      <c r="AJ194" s="25">
        <v>100</v>
      </c>
      <c r="AK194" s="25">
        <v>100</v>
      </c>
      <c r="AL194" s="25">
        <v>100</v>
      </c>
      <c r="AM194" s="25">
        <v>100</v>
      </c>
      <c r="AN194" s="25">
        <v>100</v>
      </c>
      <c r="AO194" s="159">
        <v>100</v>
      </c>
    </row>
    <row r="195" spans="1:41" s="97" customFormat="1" ht="38.25">
      <c r="A195" s="352"/>
      <c r="B195" s="349"/>
      <c r="C195" s="364"/>
      <c r="D195" s="352"/>
      <c r="E195" s="349"/>
      <c r="F195" s="35">
        <f>'PROGRAMADO_METAS_PRODUCTO 2018'!F195</f>
        <v>180</v>
      </c>
      <c r="G195" s="98">
        <f>'PROGRAMADO_METAS_PRODUCTO 2018'!G195</f>
        <v>15</v>
      </c>
      <c r="H195" s="35" t="str">
        <f>'PROGRAMADO_METAS_PRODUCTO 2018'!I195</f>
        <v>Disminuir en un 20% anual las ocupaciones por vendedores informales no autorizados</v>
      </c>
      <c r="I195" s="35">
        <f>'PROGRAMADO_METAS_PRODUCTO 2018'!J195</f>
        <v>20</v>
      </c>
      <c r="J195" s="35" t="str">
        <f>'PROGRAMADO_METAS_PRODUCTO 2018'!K195</f>
        <v>Reducción</v>
      </c>
      <c r="K195" s="35" t="str">
        <f>'PROGRAMADO_METAS_PRODUCTO 2018'!L195</f>
        <v>MED180</v>
      </c>
      <c r="L195" s="35" t="str">
        <f>'PROGRAMADO_METAS_PRODUCTO 2018'!N195</f>
        <v>Porcentaje de espacio público recuperado de ocupaciones informales no autorizadas</v>
      </c>
      <c r="M195" s="35" t="str">
        <f>'PROGRAMADO_METAS_PRODUCTO 2018'!O195</f>
        <v>Control y Regulación Comercial</v>
      </c>
      <c r="N195" s="35" t="str">
        <f>'PROGRAMADO_METAS_PRODUCTO 2018'!Q195</f>
        <v>EC</v>
      </c>
      <c r="O195" s="53">
        <f>'PROGRAMADO_METAS_PRODUCTO 2018'!R195</f>
        <v>0</v>
      </c>
      <c r="P195" s="53">
        <f>'PROGRAMADO_METAS_PRODUCTO 2018'!S195</f>
        <v>0</v>
      </c>
      <c r="Q195" s="53">
        <f>'PROGRAMADO_METAS_PRODUCTO 2018'!T195</f>
        <v>20</v>
      </c>
      <c r="R195" s="53">
        <f>'PROGRAMADO_METAS_PRODUCTO 2018'!U195</f>
        <v>20</v>
      </c>
      <c r="S195" s="35" t="str">
        <f>'PROGRAMADO_METAS_PRODUCTO 2018'!V195</f>
        <v>Secretaría de Medio Ambiente</v>
      </c>
      <c r="T195" s="158"/>
      <c r="U195" s="55" t="s">
        <v>850</v>
      </c>
      <c r="V195" s="55" t="s">
        <v>850</v>
      </c>
      <c r="W195" s="55" t="s">
        <v>850</v>
      </c>
      <c r="X195" s="55" t="s">
        <v>850</v>
      </c>
      <c r="Y195" s="55" t="s">
        <v>850</v>
      </c>
      <c r="Z195" s="55" t="s">
        <v>850</v>
      </c>
      <c r="AA195" s="159" t="s">
        <v>850</v>
      </c>
      <c r="AB195" s="191"/>
      <c r="AC195" s="176" t="s">
        <v>850</v>
      </c>
      <c r="AD195" s="25" t="s">
        <v>850</v>
      </c>
      <c r="AE195" s="25" t="s">
        <v>850</v>
      </c>
      <c r="AF195" s="25" t="s">
        <v>850</v>
      </c>
      <c r="AG195" s="25" t="s">
        <v>850</v>
      </c>
      <c r="AH195" s="25" t="s">
        <v>850</v>
      </c>
      <c r="AI195" s="25" t="s">
        <v>850</v>
      </c>
      <c r="AJ195" s="25" t="s">
        <v>850</v>
      </c>
      <c r="AK195" s="25" t="s">
        <v>850</v>
      </c>
      <c r="AL195" s="25" t="s">
        <v>850</v>
      </c>
      <c r="AM195" s="25" t="s">
        <v>850</v>
      </c>
      <c r="AN195" s="25" t="s">
        <v>850</v>
      </c>
      <c r="AO195" s="159" t="s">
        <v>850</v>
      </c>
    </row>
    <row r="196" spans="1:41" s="97" customFormat="1" ht="76.5">
      <c r="A196" s="368" t="str">
        <f>'[1]2_ESTRUCTURA_PDM'!H37</f>
        <v>2.2.02</v>
      </c>
      <c r="B196" s="349">
        <f>'[1]2_ESTRUCTURA_PDM'!I37</f>
        <v>50</v>
      </c>
      <c r="C196" s="363" t="str">
        <f>'[1]2_ESTRUCTURA_PDM'!J37</f>
        <v>Manizales un parque para la vida</v>
      </c>
      <c r="D196" s="368" t="e">
        <f>#REF!</f>
        <v>#REF!</v>
      </c>
      <c r="E196" s="349" t="e">
        <f>#REF!</f>
        <v>#REF!</v>
      </c>
      <c r="F196" s="35">
        <f>'PROGRAMADO_METAS_PRODUCTO 2018'!F196</f>
        <v>181</v>
      </c>
      <c r="G196" s="98">
        <f>'PROGRAMADO_METAS_PRODUCTO 2018'!G196</f>
        <v>40</v>
      </c>
      <c r="H196" s="35" t="str">
        <f>'PROGRAMADO_METAS_PRODUCTO 2018'!I196</f>
        <v xml:space="preserve">Realizar al 100% el manejo ambiental de Eco-parques, parques y zonas verdes del municipio, articulando el sistema de espacio público con la Estructura ecológica municipal </v>
      </c>
      <c r="I196" s="35">
        <f>'PROGRAMADO_METAS_PRODUCTO 2018'!J196</f>
        <v>100</v>
      </c>
      <c r="J196" s="35" t="str">
        <f>'PROGRAMADO_METAS_PRODUCTO 2018'!K196</f>
        <v>Mantenimiento
(Stock)</v>
      </c>
      <c r="K196" s="35" t="str">
        <f>'PROGRAMADO_METAS_PRODUCTO 2018'!L196</f>
        <v>MED181</v>
      </c>
      <c r="L196" s="35" t="str">
        <f>'PROGRAMADO_METAS_PRODUCTO 2018'!N196</f>
        <v>Porcentaje de zonas verdes con mantenimiento</v>
      </c>
      <c r="M196" s="35" t="str">
        <f>'PROGRAMADO_METAS_PRODUCTO 2018'!O196</f>
        <v>Control del Impacto Ambiental y favorecimiento al Desarrollo Sostenible</v>
      </c>
      <c r="N196" s="35">
        <f>'PROGRAMADO_METAS_PRODUCTO 2018'!Q196</f>
        <v>0</v>
      </c>
      <c r="O196" s="53">
        <f>'PROGRAMADO_METAS_PRODUCTO 2018'!R196</f>
        <v>100</v>
      </c>
      <c r="P196" s="53">
        <f>'PROGRAMADO_METAS_PRODUCTO 2018'!S196</f>
        <v>100</v>
      </c>
      <c r="Q196" s="53">
        <f>'PROGRAMADO_METAS_PRODUCTO 2018'!T196</f>
        <v>100</v>
      </c>
      <c r="R196" s="53">
        <f>'PROGRAMADO_METAS_PRODUCTO 2018'!U196</f>
        <v>100</v>
      </c>
      <c r="S196" s="35" t="str">
        <f>'PROGRAMADO_METAS_PRODUCTO 2018'!V196</f>
        <v>Secretaría de Medio Ambiente</v>
      </c>
      <c r="T196" s="158"/>
      <c r="U196" s="14">
        <v>68</v>
      </c>
      <c r="V196" s="14">
        <v>74.13</v>
      </c>
      <c r="W196" s="14">
        <v>77.09</v>
      </c>
      <c r="X196" s="14" t="e">
        <v>#VALUE!</v>
      </c>
      <c r="Y196" s="14">
        <v>79.19</v>
      </c>
      <c r="Z196" s="14">
        <v>81.83</v>
      </c>
      <c r="AA196" s="159">
        <v>81.83</v>
      </c>
      <c r="AB196" s="191"/>
      <c r="AC196" s="160">
        <v>0</v>
      </c>
      <c r="AD196" s="25">
        <v>50</v>
      </c>
      <c r="AE196" s="25">
        <v>66.666666666666671</v>
      </c>
      <c r="AF196" s="25">
        <v>75</v>
      </c>
      <c r="AG196" s="25">
        <v>80</v>
      </c>
      <c r="AH196" s="25">
        <v>83.333333333333329</v>
      </c>
      <c r="AI196" s="25">
        <v>85.714285714285708</v>
      </c>
      <c r="AJ196" s="25">
        <v>87.5</v>
      </c>
      <c r="AK196" s="25">
        <v>88.888888888888886</v>
      </c>
      <c r="AL196" s="25">
        <v>90</v>
      </c>
      <c r="AM196" s="25">
        <v>90.909090909090907</v>
      </c>
      <c r="AN196" s="25">
        <v>91.666666666666671</v>
      </c>
      <c r="AO196" s="159">
        <v>91.666666666666671</v>
      </c>
    </row>
    <row r="197" spans="1:41" s="97" customFormat="1" ht="38.25">
      <c r="A197" s="352"/>
      <c r="B197" s="349"/>
      <c r="C197" s="342"/>
      <c r="D197" s="352"/>
      <c r="E197" s="349"/>
      <c r="F197" s="35">
        <f>'PROGRAMADO_METAS_PRODUCTO 2018'!F197</f>
        <v>182</v>
      </c>
      <c r="G197" s="98">
        <f>'PROGRAMADO_METAS_PRODUCTO 2018'!G197</f>
        <v>30</v>
      </c>
      <c r="H197" s="35" t="str">
        <f>'PROGRAMADO_METAS_PRODUCTO 2018'!I197</f>
        <v>Mejorar la dotación de 3 parques en el cuatrienio.</v>
      </c>
      <c r="I197" s="35">
        <f>'PROGRAMADO_METAS_PRODUCTO 2018'!J197</f>
        <v>3</v>
      </c>
      <c r="J197" s="35" t="str">
        <f>'PROGRAMADO_METAS_PRODUCTO 2018'!K197</f>
        <v>Incremento
(Acumulado)</v>
      </c>
      <c r="K197" s="35" t="str">
        <f>'PROGRAMADO_METAS_PRODUCTO 2018'!L197</f>
        <v>MED182</v>
      </c>
      <c r="L197" s="35" t="str">
        <f>'PROGRAMADO_METAS_PRODUCTO 2018'!N197</f>
        <v>Número de parques mejorados</v>
      </c>
      <c r="M197" s="35" t="str">
        <f>'PROGRAMADO_METAS_PRODUCTO 2018'!O197</f>
        <v>Gestión para el Desarrollo Integral de Grupos Poblacionales</v>
      </c>
      <c r="N197" s="35">
        <f>'PROGRAMADO_METAS_PRODUCTO 2018'!Q197</f>
        <v>0</v>
      </c>
      <c r="O197" s="53">
        <f>'PROGRAMADO_METAS_PRODUCTO 2018'!R197</f>
        <v>0</v>
      </c>
      <c r="P197" s="53">
        <f>'PROGRAMADO_METAS_PRODUCTO 2018'!S197</f>
        <v>1</v>
      </c>
      <c r="Q197" s="53">
        <f>'PROGRAMADO_METAS_PRODUCTO 2018'!T197</f>
        <v>1</v>
      </c>
      <c r="R197" s="53">
        <f>'PROGRAMADO_METAS_PRODUCTO 2018'!U197</f>
        <v>1</v>
      </c>
      <c r="S197" s="35" t="str">
        <f>'PROGRAMADO_METAS_PRODUCTO 2018'!V197</f>
        <v>Secretaría de Medio Ambiente</v>
      </c>
      <c r="T197" s="158"/>
      <c r="U197" s="55" t="s">
        <v>850</v>
      </c>
      <c r="V197" s="55" t="s">
        <v>850</v>
      </c>
      <c r="W197" s="55" t="s">
        <v>850</v>
      </c>
      <c r="X197" s="55" t="s">
        <v>850</v>
      </c>
      <c r="Y197" s="55" t="s">
        <v>850</v>
      </c>
      <c r="Z197" s="55" t="s">
        <v>850</v>
      </c>
      <c r="AA197" s="159" t="s">
        <v>850</v>
      </c>
      <c r="AB197" s="191"/>
      <c r="AC197" s="176">
        <v>0</v>
      </c>
      <c r="AD197" s="25">
        <v>0</v>
      </c>
      <c r="AE197" s="25">
        <v>0</v>
      </c>
      <c r="AF197" s="25">
        <v>0</v>
      </c>
      <c r="AG197" s="25">
        <v>0</v>
      </c>
      <c r="AH197" s="25">
        <v>0</v>
      </c>
      <c r="AI197" s="25">
        <v>0</v>
      </c>
      <c r="AJ197" s="25">
        <v>0</v>
      </c>
      <c r="AK197" s="25">
        <v>0</v>
      </c>
      <c r="AL197" s="25">
        <v>0</v>
      </c>
      <c r="AM197" s="25">
        <v>0</v>
      </c>
      <c r="AN197" s="25">
        <v>0</v>
      </c>
      <c r="AO197" s="159">
        <v>0</v>
      </c>
    </row>
    <row r="198" spans="1:41" s="97" customFormat="1" ht="76.5">
      <c r="A198" s="331"/>
      <c r="B198" s="333"/>
      <c r="C198" s="342"/>
      <c r="D198" s="331"/>
      <c r="E198" s="333"/>
      <c r="F198" s="33">
        <f>'PROGRAMADO_METAS_PRODUCTO 2018'!F198</f>
        <v>183</v>
      </c>
      <c r="G198" s="101">
        <f>'PROGRAMADO_METAS_PRODUCTO 2018'!G198</f>
        <v>30</v>
      </c>
      <c r="H198" s="35" t="str">
        <f>'PROGRAMADO_METAS_PRODUCTO 2018'!I198</f>
        <v>Recuperación ambiental con promoción de desarrollo de espacio público en los retiros de cauces de la zona urbana, para llegar a 4 km de parques lineales en el cuatrienio</v>
      </c>
      <c r="I198" s="35">
        <f>'PROGRAMADO_METAS_PRODUCTO 2018'!J198</f>
        <v>4</v>
      </c>
      <c r="J198" s="35" t="str">
        <f>'PROGRAMADO_METAS_PRODUCTO 2018'!K198</f>
        <v>Incremento
(Acumulado)</v>
      </c>
      <c r="K198" s="35" t="str">
        <f>'PROGRAMADO_METAS_PRODUCTO 2018'!L198</f>
        <v>MED183</v>
      </c>
      <c r="L198" s="35" t="str">
        <f>'PROGRAMADO_METAS_PRODUCTO 2018'!N198</f>
        <v>Km de parque lineal construido</v>
      </c>
      <c r="M198" s="35" t="str">
        <f>'PROGRAMADO_METAS_PRODUCTO 2018'!O198</f>
        <v>Control del Impacto Ambiental y favorecimiento al Desarrollo Sostenible</v>
      </c>
      <c r="N198" s="35">
        <f>'PROGRAMADO_METAS_PRODUCTO 2018'!Q198</f>
        <v>0</v>
      </c>
      <c r="O198" s="53">
        <f>'PROGRAMADO_METAS_PRODUCTO 2018'!R198</f>
        <v>0</v>
      </c>
      <c r="P198" s="53">
        <f>'PROGRAMADO_METAS_PRODUCTO 2018'!S198</f>
        <v>2</v>
      </c>
      <c r="Q198" s="53">
        <f>'PROGRAMADO_METAS_PRODUCTO 2018'!T198</f>
        <v>1</v>
      </c>
      <c r="R198" s="53">
        <f>'PROGRAMADO_METAS_PRODUCTO 2018'!U198</f>
        <v>1</v>
      </c>
      <c r="S198" s="35" t="str">
        <f>'PROGRAMADO_METAS_PRODUCTO 2018'!V198</f>
        <v>Secretaría de Medio Ambiente</v>
      </c>
      <c r="T198" s="158"/>
      <c r="U198" s="55" t="s">
        <v>850</v>
      </c>
      <c r="V198" s="55" t="s">
        <v>850</v>
      </c>
      <c r="W198" s="55" t="s">
        <v>850</v>
      </c>
      <c r="X198" s="55" t="s">
        <v>850</v>
      </c>
      <c r="Y198" s="55" t="s">
        <v>850</v>
      </c>
      <c r="Z198" s="55" t="s">
        <v>850</v>
      </c>
      <c r="AA198" s="159" t="s">
        <v>850</v>
      </c>
      <c r="AB198" s="191"/>
      <c r="AC198" s="176">
        <v>0</v>
      </c>
      <c r="AD198" s="25">
        <v>3.75</v>
      </c>
      <c r="AE198" s="25">
        <v>6.35</v>
      </c>
      <c r="AF198" s="25">
        <v>12.5</v>
      </c>
      <c r="AG198" s="25">
        <v>12.5</v>
      </c>
      <c r="AH198" s="25">
        <v>12.5</v>
      </c>
      <c r="AI198" s="25">
        <v>12.5</v>
      </c>
      <c r="AJ198" s="25">
        <v>12.5</v>
      </c>
      <c r="AK198" s="25">
        <v>12.5</v>
      </c>
      <c r="AL198" s="25">
        <v>12.5</v>
      </c>
      <c r="AM198" s="25">
        <v>12.5</v>
      </c>
      <c r="AN198" s="25">
        <v>12.5</v>
      </c>
      <c r="AO198" s="159">
        <v>12.5</v>
      </c>
    </row>
    <row r="199" spans="1:41" s="20" customFormat="1" ht="18" customHeight="1">
      <c r="A199" s="92" t="s">
        <v>102</v>
      </c>
      <c r="B199" s="93"/>
      <c r="C199" s="92" t="s">
        <v>102</v>
      </c>
      <c r="D199" s="93"/>
      <c r="E199" s="93"/>
      <c r="F199" s="93"/>
      <c r="G199" s="93"/>
      <c r="H199" s="105"/>
      <c r="I199" s="105"/>
      <c r="J199" s="105"/>
      <c r="K199" s="105"/>
      <c r="L199" s="105"/>
      <c r="M199" s="105"/>
      <c r="N199" s="105"/>
      <c r="O199" s="105"/>
      <c r="P199" s="105"/>
      <c r="Q199" s="105"/>
      <c r="R199" s="105"/>
      <c r="S199" s="107"/>
      <c r="T199" s="158"/>
      <c r="U199" s="187"/>
      <c r="V199" s="187"/>
      <c r="W199" s="187"/>
      <c r="X199" s="187"/>
      <c r="Y199" s="187"/>
      <c r="Z199" s="187"/>
      <c r="AA199" s="188"/>
      <c r="AB199" s="42"/>
      <c r="AC199" s="190"/>
      <c r="AD199" s="190"/>
      <c r="AE199" s="190"/>
      <c r="AF199" s="190"/>
      <c r="AG199" s="190"/>
      <c r="AH199" s="190"/>
      <c r="AI199" s="190"/>
      <c r="AJ199" s="190"/>
      <c r="AK199" s="190"/>
      <c r="AL199" s="190"/>
      <c r="AM199" s="190"/>
      <c r="AN199" s="190"/>
      <c r="AO199" s="190"/>
    </row>
    <row r="200" spans="1:41" s="97" customFormat="1" ht="25.5">
      <c r="A200" s="355" t="str">
        <f>'[1]2_ESTRUCTURA_PDM'!H38</f>
        <v>2.3.01</v>
      </c>
      <c r="B200" s="356">
        <f>'[1]2_ESTRUCTURA_PDM'!I38</f>
        <v>100</v>
      </c>
      <c r="C200" s="341" t="str">
        <f>'[1]2_ESTRUCTURA_PDM'!J38</f>
        <v>Atención a fauna doméstica en condición de vulnerabilidad</v>
      </c>
      <c r="D200" s="355" t="e">
        <f>#REF!</f>
        <v>#REF!</v>
      </c>
      <c r="E200" s="356" t="e">
        <f>#REF!</f>
        <v>#REF!</v>
      </c>
      <c r="F200" s="79">
        <f>'PROGRAMADO_METAS_PRODUCTO 2018'!F200</f>
        <v>184</v>
      </c>
      <c r="G200" s="96">
        <f>'PROGRAMADO_METAS_PRODUCTO 2018'!G200</f>
        <v>50</v>
      </c>
      <c r="H200" s="79" t="str">
        <f>'PROGRAMADO_METAS_PRODUCTO 2018'!I200</f>
        <v xml:space="preserve">Implementar un hospital público veterinario </v>
      </c>
      <c r="I200" s="79">
        <f>'PROGRAMADO_METAS_PRODUCTO 2018'!J200</f>
        <v>1</v>
      </c>
      <c r="J200" s="79" t="str">
        <f>'PROGRAMADO_METAS_PRODUCTO 2018'!K200</f>
        <v>Mantenimiento
(Stock)</v>
      </c>
      <c r="K200" s="79" t="str">
        <f>'PROGRAMADO_METAS_PRODUCTO 2018'!L200</f>
        <v>MED184</v>
      </c>
      <c r="L200" s="79" t="str">
        <f>'PROGRAMADO_METAS_PRODUCTO 2018'!N200</f>
        <v>Clínica veterinaria pública</v>
      </c>
      <c r="M200" s="79" t="str">
        <f>'PROGRAMADO_METAS_PRODUCTO 2018'!O200</f>
        <v>Protección y Bienestar Animal</v>
      </c>
      <c r="N200" s="79">
        <f>'PROGRAMADO_METAS_PRODUCTO 2018'!Q200</f>
        <v>0</v>
      </c>
      <c r="O200" s="82">
        <f>'PROGRAMADO_METAS_PRODUCTO 2018'!R200</f>
        <v>0</v>
      </c>
      <c r="P200" s="82">
        <f>'PROGRAMADO_METAS_PRODUCTO 2018'!S200</f>
        <v>1</v>
      </c>
      <c r="Q200" s="82">
        <f>'PROGRAMADO_METAS_PRODUCTO 2018'!T200</f>
        <v>1</v>
      </c>
      <c r="R200" s="82">
        <f>'PROGRAMADO_METAS_PRODUCTO 2018'!U200</f>
        <v>1</v>
      </c>
      <c r="S200" s="79" t="str">
        <f>'PROGRAMADO_METAS_PRODUCTO 2018'!V200</f>
        <v>Secretaría de Medio Ambiente</v>
      </c>
      <c r="T200" s="158"/>
      <c r="U200" s="55" t="s">
        <v>850</v>
      </c>
      <c r="V200" s="55" t="s">
        <v>850</v>
      </c>
      <c r="W200" s="55" t="s">
        <v>850</v>
      </c>
      <c r="X200" s="55" t="s">
        <v>850</v>
      </c>
      <c r="Y200" s="55" t="s">
        <v>850</v>
      </c>
      <c r="Z200" s="55" t="s">
        <v>850</v>
      </c>
      <c r="AA200" s="159" t="s">
        <v>850</v>
      </c>
      <c r="AB200" s="191"/>
      <c r="AC200" s="176">
        <v>0</v>
      </c>
      <c r="AD200" s="25">
        <v>0</v>
      </c>
      <c r="AE200" s="25">
        <v>0</v>
      </c>
      <c r="AF200" s="25">
        <v>0</v>
      </c>
      <c r="AG200" s="25">
        <v>0</v>
      </c>
      <c r="AH200" s="25">
        <v>0</v>
      </c>
      <c r="AI200" s="25">
        <v>0</v>
      </c>
      <c r="AJ200" s="25">
        <v>0</v>
      </c>
      <c r="AK200" s="25">
        <v>0</v>
      </c>
      <c r="AL200" s="25">
        <v>0</v>
      </c>
      <c r="AM200" s="25">
        <v>0</v>
      </c>
      <c r="AN200" s="25">
        <v>0</v>
      </c>
      <c r="AO200" s="159">
        <v>0</v>
      </c>
    </row>
    <row r="201" spans="1:41" s="97" customFormat="1" ht="102">
      <c r="A201" s="352"/>
      <c r="B201" s="349"/>
      <c r="C201" s="342"/>
      <c r="D201" s="352"/>
      <c r="E201" s="349"/>
      <c r="F201" s="35">
        <f>'PROGRAMADO_METAS_PRODUCTO 2018'!F201</f>
        <v>185</v>
      </c>
      <c r="G201" s="98">
        <f>'PROGRAMADO_METAS_PRODUCTO 2018'!G201</f>
        <v>10</v>
      </c>
      <c r="H201" s="35" t="str">
        <f>'PROGRAMADO_METAS_PRODUCTO 2018'!I201</f>
        <v>Ampliar la cobertura de la unidad de protección animal a 350 animales:
Construcción de nuevas instalaciones (Zona de cuarentena, zona para cachorros, otros) y la dotación en atención animal</v>
      </c>
      <c r="I201" s="35">
        <f>'PROGRAMADO_METAS_PRODUCTO 2018'!J201</f>
        <v>350</v>
      </c>
      <c r="J201" s="35" t="str">
        <f>'PROGRAMADO_METAS_PRODUCTO 2018'!K201</f>
        <v>Incremento
(Flujo)</v>
      </c>
      <c r="K201" s="35" t="str">
        <f>'PROGRAMADO_METAS_PRODUCTO 2018'!L201</f>
        <v>MED185</v>
      </c>
      <c r="L201" s="35" t="str">
        <f>'PROGRAMADO_METAS_PRODUCTO 2018'!N201</f>
        <v>Número de atenciones de fauna doméstica callejera en la UPA</v>
      </c>
      <c r="M201" s="35" t="str">
        <f>'PROGRAMADO_METAS_PRODUCTO 2018'!O201</f>
        <v>Protección y Bienestar Animal</v>
      </c>
      <c r="N201" s="35">
        <f>'PROGRAMADO_METAS_PRODUCTO 2018'!Q201</f>
        <v>180</v>
      </c>
      <c r="O201" s="170">
        <f>'PROGRAMADO_METAS_PRODUCTO 2018'!R201</f>
        <v>180</v>
      </c>
      <c r="P201" s="170">
        <f>'PROGRAMADO_METAS_PRODUCTO 2018'!S201</f>
        <v>180</v>
      </c>
      <c r="Q201" s="170">
        <f>'PROGRAMADO_METAS_PRODUCTO 2018'!T201</f>
        <v>265</v>
      </c>
      <c r="R201" s="170">
        <f>'PROGRAMADO_METAS_PRODUCTO 2018'!U201</f>
        <v>350</v>
      </c>
      <c r="S201" s="35" t="str">
        <f>'PROGRAMADO_METAS_PRODUCTO 2018'!V201</f>
        <v>Secretaría de Medio Ambiente</v>
      </c>
      <c r="T201" s="158"/>
      <c r="U201" s="55">
        <v>184.44444444444446</v>
      </c>
      <c r="V201" s="55">
        <v>187.5</v>
      </c>
      <c r="W201" s="55">
        <v>195.92592592592592</v>
      </c>
      <c r="X201" s="55">
        <v>202.08333333333334</v>
      </c>
      <c r="Y201" s="55">
        <v>190.44444444444446</v>
      </c>
      <c r="Z201" s="55">
        <v>191.11111111111111</v>
      </c>
      <c r="AA201" s="159">
        <v>100</v>
      </c>
      <c r="AB201" s="191"/>
      <c r="AC201" s="176">
        <v>209.44444444444446</v>
      </c>
      <c r="AD201" s="25">
        <v>389.44444444444446</v>
      </c>
      <c r="AE201" s="25">
        <v>610.55555555555554</v>
      </c>
      <c r="AF201" s="25">
        <v>783.88888888888891</v>
      </c>
      <c r="AG201" s="25">
        <v>976.66666666666674</v>
      </c>
      <c r="AH201" s="25">
        <v>1146.1111111111111</v>
      </c>
      <c r="AI201" s="25">
        <v>1307.2222222222222</v>
      </c>
      <c r="AJ201" s="25">
        <v>1455</v>
      </c>
      <c r="AK201" s="25">
        <v>1631.1111111111111</v>
      </c>
      <c r="AL201" s="25">
        <v>1793.8888888888889</v>
      </c>
      <c r="AM201" s="25">
        <v>1929.4444444444443</v>
      </c>
      <c r="AN201" s="25">
        <v>2063.3333333333335</v>
      </c>
      <c r="AO201" s="159">
        <v>100</v>
      </c>
    </row>
    <row r="202" spans="1:41" s="97" customFormat="1" ht="51">
      <c r="A202" s="352"/>
      <c r="B202" s="349"/>
      <c r="C202" s="342"/>
      <c r="D202" s="352"/>
      <c r="E202" s="349"/>
      <c r="F202" s="35">
        <f>'PROGRAMADO_METAS_PRODUCTO 2018'!F202</f>
        <v>186</v>
      </c>
      <c r="G202" s="98">
        <f>'PROGRAMADO_METAS_PRODUCTO 2018'!G202</f>
        <v>5</v>
      </c>
      <c r="H202" s="35" t="str">
        <f>'PROGRAMADO_METAS_PRODUCTO 2018'!I202</f>
        <v>Ampliar y consolidar el programa de adopción de animales con la entrega en adopción de 6000 animales.</v>
      </c>
      <c r="I202" s="57">
        <f>'PROGRAMADO_METAS_PRODUCTO 2018'!J202</f>
        <v>6000</v>
      </c>
      <c r="J202" s="35" t="str">
        <f>'PROGRAMADO_METAS_PRODUCTO 2018'!K202</f>
        <v>Incremento
(Flujo)</v>
      </c>
      <c r="K202" s="35" t="str">
        <f>'PROGRAMADO_METAS_PRODUCTO 2018'!L202</f>
        <v>MED186</v>
      </c>
      <c r="L202" s="35" t="str">
        <f>'PROGRAMADO_METAS_PRODUCTO 2018'!N202</f>
        <v>Número de Adopciones de fauna doméstica callejera</v>
      </c>
      <c r="M202" s="35" t="str">
        <f>'PROGRAMADO_METAS_PRODUCTO 2018'!O202</f>
        <v>Protección y Bienestar Animal</v>
      </c>
      <c r="N202" s="57">
        <f>'PROGRAMADO_METAS_PRODUCTO 2018'!Q202</f>
        <v>900</v>
      </c>
      <c r="O202" s="58">
        <f>'PROGRAMADO_METAS_PRODUCTO 2018'!R202</f>
        <v>1500</v>
      </c>
      <c r="P202" s="58">
        <f>'PROGRAMADO_METAS_PRODUCTO 2018'!S202</f>
        <v>1500</v>
      </c>
      <c r="Q202" s="58">
        <f>'PROGRAMADO_METAS_PRODUCTO 2018'!T202</f>
        <v>1500</v>
      </c>
      <c r="R202" s="58">
        <f>'PROGRAMADO_METAS_PRODUCTO 2018'!U202</f>
        <v>1500</v>
      </c>
      <c r="S202" s="35" t="str">
        <f>'PROGRAMADO_METAS_PRODUCTO 2018'!V202</f>
        <v>Secretaría de Medio Ambiente</v>
      </c>
      <c r="T202" s="158"/>
      <c r="U202" s="55">
        <v>43.933333333333337</v>
      </c>
      <c r="V202" s="55">
        <v>48.6</v>
      </c>
      <c r="W202" s="55">
        <v>56.333333333333336</v>
      </c>
      <c r="X202" s="55">
        <v>62.6</v>
      </c>
      <c r="Y202" s="55">
        <v>65.933333333333337</v>
      </c>
      <c r="Z202" s="55">
        <v>71.266666666666666</v>
      </c>
      <c r="AA202" s="159">
        <v>71.266666666666666</v>
      </c>
      <c r="AB202" s="191"/>
      <c r="AC202" s="176">
        <v>5.6000000000000005</v>
      </c>
      <c r="AD202" s="25">
        <v>11.533333333333333</v>
      </c>
      <c r="AE202" s="25">
        <v>17.466666666666665</v>
      </c>
      <c r="AF202" s="25">
        <v>24.733333333333331</v>
      </c>
      <c r="AG202" s="25">
        <v>32.133333333333333</v>
      </c>
      <c r="AH202" s="25">
        <v>39.6</v>
      </c>
      <c r="AI202" s="25">
        <v>45.066666666666663</v>
      </c>
      <c r="AJ202" s="25">
        <v>55.000000000000007</v>
      </c>
      <c r="AK202" s="25">
        <v>62.93333333333333</v>
      </c>
      <c r="AL202" s="25">
        <v>73.533333333333331</v>
      </c>
      <c r="AM202" s="25">
        <v>81.933333333333337</v>
      </c>
      <c r="AN202" s="25">
        <v>88.066666666666677</v>
      </c>
      <c r="AO202" s="159">
        <v>88.066666666666677</v>
      </c>
    </row>
    <row r="203" spans="1:41" s="97" customFormat="1" ht="51">
      <c r="A203" s="352"/>
      <c r="B203" s="349"/>
      <c r="C203" s="342"/>
      <c r="D203" s="352"/>
      <c r="E203" s="372"/>
      <c r="F203" s="35">
        <f>'PROGRAMADO_METAS_PRODUCTO 2018'!F203</f>
        <v>187</v>
      </c>
      <c r="G203" s="98">
        <f>'PROGRAMADO_METAS_PRODUCTO 2018'!G203</f>
        <v>10</v>
      </c>
      <c r="H203" s="35" t="str">
        <f>'PROGRAMADO_METAS_PRODUCTO 2018'!I203</f>
        <v>Esterilización de fauna doméstica, canina y felina, callejera y  en estratos 1 y 2  1500 esterilizaciones</v>
      </c>
      <c r="I203" s="57">
        <f>'PROGRAMADO_METAS_PRODUCTO 2018'!J203</f>
        <v>1500</v>
      </c>
      <c r="J203" s="35" t="str">
        <f>'PROGRAMADO_METAS_PRODUCTO 2018'!K203</f>
        <v>Mantenimiento
(Stock)</v>
      </c>
      <c r="K203" s="35" t="str">
        <f>'PROGRAMADO_METAS_PRODUCTO 2018'!L203</f>
        <v>MED187</v>
      </c>
      <c r="L203" s="35" t="str">
        <f>'PROGRAMADO_METAS_PRODUCTO 2018'!N203</f>
        <v>Número de Esterilizaciones a fauna doméstica canina y felina: callejera y de estratos 1 y 2</v>
      </c>
      <c r="M203" s="35" t="str">
        <f>'PROGRAMADO_METAS_PRODUCTO 2018'!O203</f>
        <v>Protección y Bienestar Animal</v>
      </c>
      <c r="N203" s="57" t="str">
        <f>'PROGRAMADO_METAS_PRODUCTO 2018'!Q203</f>
        <v>ND</v>
      </c>
      <c r="O203" s="58">
        <f>'PROGRAMADO_METAS_PRODUCTO 2018'!R203</f>
        <v>1200</v>
      </c>
      <c r="P203" s="58">
        <f>'PROGRAMADO_METAS_PRODUCTO 2018'!S203</f>
        <v>1600</v>
      </c>
      <c r="Q203" s="58">
        <f>'PROGRAMADO_METAS_PRODUCTO 2018'!T203</f>
        <v>1600</v>
      </c>
      <c r="R203" s="58">
        <f>'PROGRAMADO_METAS_PRODUCTO 2018'!U203</f>
        <v>1600</v>
      </c>
      <c r="S203" s="35" t="str">
        <f>'PROGRAMADO_METAS_PRODUCTO 2018'!V203</f>
        <v>Secretaría de Medio Ambiente</v>
      </c>
      <c r="T203" s="158"/>
      <c r="U203" s="14">
        <v>36.083333333333336</v>
      </c>
      <c r="V203" s="14">
        <v>46.833333333333336</v>
      </c>
      <c r="W203" s="14">
        <v>52.083333333333336</v>
      </c>
      <c r="X203" s="14">
        <v>57.666666666666664</v>
      </c>
      <c r="Y203" s="14">
        <v>59.833333333333336</v>
      </c>
      <c r="Z203" s="14">
        <v>76.083333333333343</v>
      </c>
      <c r="AA203" s="159">
        <v>76.083333333333343</v>
      </c>
      <c r="AB203" s="191"/>
      <c r="AC203" s="160">
        <v>4.5</v>
      </c>
      <c r="AD203" s="25">
        <v>7.9375</v>
      </c>
      <c r="AE203" s="25">
        <v>13</v>
      </c>
      <c r="AF203" s="25">
        <v>15.937499999999998</v>
      </c>
      <c r="AG203" s="25">
        <v>29.062500000000004</v>
      </c>
      <c r="AH203" s="25">
        <v>37.75</v>
      </c>
      <c r="AI203" s="25">
        <v>41.1875</v>
      </c>
      <c r="AJ203" s="25">
        <v>48.375</v>
      </c>
      <c r="AK203" s="25">
        <v>51.375000000000007</v>
      </c>
      <c r="AL203" s="25">
        <v>57.625000000000007</v>
      </c>
      <c r="AM203" s="25">
        <v>61.5</v>
      </c>
      <c r="AN203" s="25">
        <v>62.687499999999993</v>
      </c>
      <c r="AO203" s="159">
        <v>62.687499999999993</v>
      </c>
    </row>
    <row r="204" spans="1:41" s="97" customFormat="1" ht="51">
      <c r="A204" s="352"/>
      <c r="B204" s="349"/>
      <c r="C204" s="342"/>
      <c r="D204" s="352"/>
      <c r="E204" s="349"/>
      <c r="F204" s="35">
        <f>'PROGRAMADO_METAS_PRODUCTO 2018'!F204</f>
        <v>188</v>
      </c>
      <c r="G204" s="98">
        <f>'PROGRAMADO_METAS_PRODUCTO 2018'!G204</f>
        <v>5</v>
      </c>
      <c r="H204" s="35" t="str">
        <f>'PROGRAMADO_METAS_PRODUCTO 2018'!I204</f>
        <v>Mantener una cobertura del 100% de vacunación antirrábica y desparasitación en los caninos y felinos para adopción.</v>
      </c>
      <c r="I204" s="35">
        <f>'PROGRAMADO_METAS_PRODUCTO 2018'!J204</f>
        <v>100</v>
      </c>
      <c r="J204" s="35" t="str">
        <f>'PROGRAMADO_METAS_PRODUCTO 2018'!K204</f>
        <v>Mantenimiento
(Stock)</v>
      </c>
      <c r="K204" s="35" t="str">
        <f>'PROGRAMADO_METAS_PRODUCTO 2018'!L204</f>
        <v>MED188</v>
      </c>
      <c r="L204" s="35" t="str">
        <f>'PROGRAMADO_METAS_PRODUCTO 2018'!N204</f>
        <v>Porcentaje de animales vacunados y desparasitados dados en adopción</v>
      </c>
      <c r="M204" s="35" t="str">
        <f>'PROGRAMADO_METAS_PRODUCTO 2018'!O204</f>
        <v>Protección y Bienestar Animal</v>
      </c>
      <c r="N204" s="35">
        <f>'PROGRAMADO_METAS_PRODUCTO 2018'!Q204</f>
        <v>100</v>
      </c>
      <c r="O204" s="53">
        <f>'PROGRAMADO_METAS_PRODUCTO 2018'!R204</f>
        <v>100</v>
      </c>
      <c r="P204" s="53">
        <f>'PROGRAMADO_METAS_PRODUCTO 2018'!S204</f>
        <v>100</v>
      </c>
      <c r="Q204" s="53">
        <f>'PROGRAMADO_METAS_PRODUCTO 2018'!T204</f>
        <v>100</v>
      </c>
      <c r="R204" s="53">
        <f>'PROGRAMADO_METAS_PRODUCTO 2018'!U204</f>
        <v>100</v>
      </c>
      <c r="S204" s="35" t="str">
        <f>'PROGRAMADO_METAS_PRODUCTO 2018'!V204</f>
        <v>Secretaría de Medio Ambiente</v>
      </c>
      <c r="T204" s="158"/>
      <c r="U204" s="14">
        <v>100</v>
      </c>
      <c r="V204" s="14">
        <v>100</v>
      </c>
      <c r="W204" s="14">
        <v>100</v>
      </c>
      <c r="X204" s="14">
        <v>100</v>
      </c>
      <c r="Y204" s="14">
        <v>100</v>
      </c>
      <c r="Z204" s="14">
        <v>100</v>
      </c>
      <c r="AA204" s="159">
        <v>100</v>
      </c>
      <c r="AB204" s="191"/>
      <c r="AC204" s="160">
        <v>100</v>
      </c>
      <c r="AD204" s="25">
        <v>100</v>
      </c>
      <c r="AE204" s="25">
        <v>100</v>
      </c>
      <c r="AF204" s="25">
        <v>100</v>
      </c>
      <c r="AG204" s="25">
        <v>100</v>
      </c>
      <c r="AH204" s="25">
        <v>100</v>
      </c>
      <c r="AI204" s="25">
        <v>100</v>
      </c>
      <c r="AJ204" s="25">
        <v>100</v>
      </c>
      <c r="AK204" s="25">
        <v>100</v>
      </c>
      <c r="AL204" s="25">
        <v>100</v>
      </c>
      <c r="AM204" s="25">
        <v>100</v>
      </c>
      <c r="AN204" s="25">
        <v>100</v>
      </c>
      <c r="AO204" s="159">
        <v>100</v>
      </c>
    </row>
    <row r="205" spans="1:41" s="97" customFormat="1" ht="25.5">
      <c r="A205" s="352"/>
      <c r="B205" s="349"/>
      <c r="C205" s="342"/>
      <c r="D205" s="352"/>
      <c r="E205" s="349"/>
      <c r="F205" s="35">
        <f>'PROGRAMADO_METAS_PRODUCTO 2018'!F205</f>
        <v>189</v>
      </c>
      <c r="G205" s="98">
        <f>'PROGRAMADO_METAS_PRODUCTO 2018'!G205</f>
        <v>5</v>
      </c>
      <c r="H205" s="35" t="str">
        <f>'PROGRAMADO_METAS_PRODUCTO 2018'!I205</f>
        <v>Mantener y fortalecer el Grupo de atención y rescate animal –GARA</v>
      </c>
      <c r="I205" s="35">
        <f>'PROGRAMADO_METAS_PRODUCTO 2018'!J205</f>
        <v>1</v>
      </c>
      <c r="J205" s="35" t="str">
        <f>'PROGRAMADO_METAS_PRODUCTO 2018'!K205</f>
        <v>Mantenimiento
(Stock)</v>
      </c>
      <c r="K205" s="35" t="str">
        <f>'PROGRAMADO_METAS_PRODUCTO 2018'!L205</f>
        <v>MED189</v>
      </c>
      <c r="L205" s="35" t="str">
        <f>'PROGRAMADO_METAS_PRODUCTO 2018'!N205</f>
        <v>Grupo GARA en funcionamiento</v>
      </c>
      <c r="M205" s="35" t="str">
        <f>'PROGRAMADO_METAS_PRODUCTO 2018'!O205</f>
        <v>Protección y Bienestar Animal</v>
      </c>
      <c r="N205" s="35">
        <f>'PROGRAMADO_METAS_PRODUCTO 2018'!Q205</f>
        <v>1</v>
      </c>
      <c r="O205" s="53">
        <f>'PROGRAMADO_METAS_PRODUCTO 2018'!R205</f>
        <v>1</v>
      </c>
      <c r="P205" s="53">
        <f>'PROGRAMADO_METAS_PRODUCTO 2018'!S205</f>
        <v>1</v>
      </c>
      <c r="Q205" s="53">
        <f>'PROGRAMADO_METAS_PRODUCTO 2018'!T205</f>
        <v>1</v>
      </c>
      <c r="R205" s="53">
        <f>'PROGRAMADO_METAS_PRODUCTO 2018'!U205</f>
        <v>1</v>
      </c>
      <c r="S205" s="35" t="str">
        <f>'PROGRAMADO_METAS_PRODUCTO 2018'!V205</f>
        <v>Secretaría de Medio Ambiente</v>
      </c>
      <c r="T205" s="158"/>
      <c r="U205" s="14">
        <v>100</v>
      </c>
      <c r="V205" s="14">
        <v>100</v>
      </c>
      <c r="W205" s="14">
        <v>100</v>
      </c>
      <c r="X205" s="14">
        <v>100</v>
      </c>
      <c r="Y205" s="14">
        <v>100</v>
      </c>
      <c r="Z205" s="14">
        <v>100</v>
      </c>
      <c r="AA205" s="159">
        <v>100</v>
      </c>
      <c r="AB205" s="191"/>
      <c r="AC205" s="160">
        <v>100</v>
      </c>
      <c r="AD205" s="25">
        <v>100</v>
      </c>
      <c r="AE205" s="25">
        <v>100</v>
      </c>
      <c r="AF205" s="25">
        <v>100</v>
      </c>
      <c r="AG205" s="25">
        <v>100</v>
      </c>
      <c r="AH205" s="25">
        <v>100</v>
      </c>
      <c r="AI205" s="25">
        <v>100</v>
      </c>
      <c r="AJ205" s="25">
        <v>100</v>
      </c>
      <c r="AK205" s="25">
        <v>100</v>
      </c>
      <c r="AL205" s="25">
        <v>100</v>
      </c>
      <c r="AM205" s="25">
        <v>100</v>
      </c>
      <c r="AN205" s="25">
        <v>100</v>
      </c>
      <c r="AO205" s="159">
        <v>100</v>
      </c>
    </row>
    <row r="206" spans="1:41" s="97" customFormat="1" ht="63.75">
      <c r="A206" s="352"/>
      <c r="B206" s="349"/>
      <c r="C206" s="342"/>
      <c r="D206" s="352"/>
      <c r="E206" s="349"/>
      <c r="F206" s="35">
        <f>'PROGRAMADO_METAS_PRODUCTO 2018'!F206</f>
        <v>190</v>
      </c>
      <c r="G206" s="98">
        <f>'PROGRAMADO_METAS_PRODUCTO 2018'!G206</f>
        <v>10</v>
      </c>
      <c r="H206" s="35" t="str">
        <f>'PROGRAMADO_METAS_PRODUCTO 2018'!I206</f>
        <v>Implementación de 3 procesos biomédicos para el mejoramiento de las condiciones médico veterinarias de los animales alojados en la UPA</v>
      </c>
      <c r="I206" s="35">
        <f>'PROGRAMADO_METAS_PRODUCTO 2018'!J206</f>
        <v>3</v>
      </c>
      <c r="J206" s="35" t="str">
        <f>'PROGRAMADO_METAS_PRODUCTO 2018'!K206</f>
        <v>Incremento
(Flujo)</v>
      </c>
      <c r="K206" s="35" t="str">
        <f>'PROGRAMADO_METAS_PRODUCTO 2018'!L206</f>
        <v>MED190</v>
      </c>
      <c r="L206" s="35" t="str">
        <f>'PROGRAMADO_METAS_PRODUCTO 2018'!N206</f>
        <v>Procesos biomédicos implementados</v>
      </c>
      <c r="M206" s="35" t="str">
        <f>'PROGRAMADO_METAS_PRODUCTO 2018'!O206</f>
        <v>Protección y Bienestar Animal</v>
      </c>
      <c r="N206" s="35" t="str">
        <f>'PROGRAMADO_METAS_PRODUCTO 2018'!Q206</f>
        <v>ND</v>
      </c>
      <c r="O206" s="53">
        <f>'PROGRAMADO_METAS_PRODUCTO 2018'!R206</f>
        <v>0</v>
      </c>
      <c r="P206" s="53">
        <f>'PROGRAMADO_METAS_PRODUCTO 2018'!S206</f>
        <v>1</v>
      </c>
      <c r="Q206" s="53">
        <f>'PROGRAMADO_METAS_PRODUCTO 2018'!T206</f>
        <v>1</v>
      </c>
      <c r="R206" s="53">
        <f>'PROGRAMADO_METAS_PRODUCTO 2018'!U206</f>
        <v>1</v>
      </c>
      <c r="S206" s="35" t="str">
        <f>'PROGRAMADO_METAS_PRODUCTO 2018'!V206</f>
        <v>Secretaría de Medio Ambiente</v>
      </c>
      <c r="T206" s="158"/>
      <c r="U206" s="55" t="s">
        <v>850</v>
      </c>
      <c r="V206" s="55" t="s">
        <v>850</v>
      </c>
      <c r="W206" s="55" t="s">
        <v>850</v>
      </c>
      <c r="X206" s="55" t="s">
        <v>850</v>
      </c>
      <c r="Y206" s="55" t="s">
        <v>850</v>
      </c>
      <c r="Z206" s="55" t="s">
        <v>850</v>
      </c>
      <c r="AA206" s="159" t="s">
        <v>850</v>
      </c>
      <c r="AB206" s="191"/>
      <c r="AC206" s="176">
        <v>0</v>
      </c>
      <c r="AD206" s="25">
        <v>0</v>
      </c>
      <c r="AE206" s="25">
        <v>0</v>
      </c>
      <c r="AF206" s="25">
        <v>0</v>
      </c>
      <c r="AG206" s="25">
        <v>0</v>
      </c>
      <c r="AH206" s="25">
        <v>0</v>
      </c>
      <c r="AI206" s="25">
        <v>0</v>
      </c>
      <c r="AJ206" s="25">
        <v>0</v>
      </c>
      <c r="AK206" s="25">
        <v>0</v>
      </c>
      <c r="AL206" s="25">
        <v>0</v>
      </c>
      <c r="AM206" s="25">
        <v>0</v>
      </c>
      <c r="AN206" s="25">
        <v>0</v>
      </c>
      <c r="AO206" s="159">
        <v>0</v>
      </c>
    </row>
    <row r="207" spans="1:41" s="97" customFormat="1" ht="38.25">
      <c r="A207" s="331"/>
      <c r="B207" s="333"/>
      <c r="C207" s="342"/>
      <c r="D207" s="331"/>
      <c r="E207" s="333"/>
      <c r="F207" s="33">
        <f>'PROGRAMADO_METAS_PRODUCTO 2018'!F207</f>
        <v>191</v>
      </c>
      <c r="G207" s="101">
        <f>'PROGRAMADO_METAS_PRODUCTO 2018'!G207</f>
        <v>5</v>
      </c>
      <c r="H207" s="35" t="str">
        <f>'PROGRAMADO_METAS_PRODUCTO 2018'!I207</f>
        <v>Ampliación de la cobertura de dispensadores de bolsas, a 100 en el cuatrienio</v>
      </c>
      <c r="I207" s="35">
        <f>'PROGRAMADO_METAS_PRODUCTO 2018'!J207</f>
        <v>100</v>
      </c>
      <c r="J207" s="35" t="str">
        <f>'PROGRAMADO_METAS_PRODUCTO 2018'!K207</f>
        <v>Incremento
(Acumulado)</v>
      </c>
      <c r="K207" s="35" t="str">
        <f>'PROGRAMADO_METAS_PRODUCTO 2018'!L207</f>
        <v>MED191</v>
      </c>
      <c r="L207" s="35" t="str">
        <f>'PROGRAMADO_METAS_PRODUCTO 2018'!N207</f>
        <v>Número de dispensadores de bolsas para residuos caninos instalados</v>
      </c>
      <c r="M207" s="35" t="str">
        <f>'PROGRAMADO_METAS_PRODUCTO 2018'!O207</f>
        <v>Protección y Bienestar Animal</v>
      </c>
      <c r="N207" s="35">
        <f>'PROGRAMADO_METAS_PRODUCTO 2018'!Q207</f>
        <v>0</v>
      </c>
      <c r="O207" s="53">
        <f>'PROGRAMADO_METAS_PRODUCTO 2018'!R207</f>
        <v>10</v>
      </c>
      <c r="P207" s="53">
        <f>'PROGRAMADO_METAS_PRODUCTO 2018'!S207</f>
        <v>30</v>
      </c>
      <c r="Q207" s="53">
        <f>'PROGRAMADO_METAS_PRODUCTO 2018'!T207</f>
        <v>30</v>
      </c>
      <c r="R207" s="53">
        <f>'PROGRAMADO_METAS_PRODUCTO 2018'!U207</f>
        <v>30</v>
      </c>
      <c r="S207" s="35" t="str">
        <f>'PROGRAMADO_METAS_PRODUCTO 2018'!V207</f>
        <v>Secretaría de Medio Ambiente</v>
      </c>
      <c r="T207" s="158"/>
      <c r="U207" s="14">
        <v>0</v>
      </c>
      <c r="V207" s="14">
        <v>0</v>
      </c>
      <c r="W207" s="14">
        <v>0</v>
      </c>
      <c r="X207" s="14">
        <v>0</v>
      </c>
      <c r="Y207" s="14">
        <v>0</v>
      </c>
      <c r="Z207" s="14">
        <v>0</v>
      </c>
      <c r="AA207" s="159">
        <v>0</v>
      </c>
      <c r="AB207" s="191"/>
      <c r="AC207" s="160">
        <v>0</v>
      </c>
      <c r="AD207" s="25">
        <v>0</v>
      </c>
      <c r="AE207" s="25">
        <v>7.5</v>
      </c>
      <c r="AF207" s="25">
        <v>7.5</v>
      </c>
      <c r="AG207" s="25">
        <v>7.5</v>
      </c>
      <c r="AH207" s="25">
        <v>7.5</v>
      </c>
      <c r="AI207" s="25">
        <v>7.5</v>
      </c>
      <c r="AJ207" s="25">
        <v>7.5</v>
      </c>
      <c r="AK207" s="25">
        <v>7.5</v>
      </c>
      <c r="AL207" s="25">
        <v>7.5</v>
      </c>
      <c r="AM207" s="25">
        <v>7.5</v>
      </c>
      <c r="AN207" s="25">
        <v>12.5</v>
      </c>
      <c r="AO207" s="159">
        <v>12.5</v>
      </c>
    </row>
    <row r="208" spans="1:41" s="20" customFormat="1" ht="18" customHeight="1">
      <c r="A208" s="92" t="s">
        <v>104</v>
      </c>
      <c r="B208" s="93"/>
      <c r="C208" s="92" t="s">
        <v>104</v>
      </c>
      <c r="D208" s="93"/>
      <c r="E208" s="93"/>
      <c r="F208" s="93"/>
      <c r="G208" s="93"/>
      <c r="H208" s="105"/>
      <c r="I208" s="105"/>
      <c r="J208" s="105"/>
      <c r="K208" s="105"/>
      <c r="L208" s="105"/>
      <c r="M208" s="105"/>
      <c r="N208" s="105"/>
      <c r="O208" s="105"/>
      <c r="P208" s="105"/>
      <c r="Q208" s="105"/>
      <c r="R208" s="105"/>
      <c r="S208" s="107"/>
      <c r="T208" s="158"/>
      <c r="U208" s="187"/>
      <c r="V208" s="187"/>
      <c r="W208" s="187"/>
      <c r="X208" s="187"/>
      <c r="Y208" s="187"/>
      <c r="Z208" s="187"/>
      <c r="AA208" s="188"/>
      <c r="AB208" s="42"/>
      <c r="AC208" s="190"/>
      <c r="AD208" s="190"/>
      <c r="AE208" s="190"/>
      <c r="AF208" s="190"/>
      <c r="AG208" s="190"/>
      <c r="AH208" s="190"/>
      <c r="AI208" s="190"/>
      <c r="AJ208" s="190"/>
      <c r="AK208" s="190"/>
      <c r="AL208" s="190"/>
      <c r="AM208" s="190"/>
      <c r="AN208" s="190"/>
      <c r="AO208" s="190"/>
    </row>
    <row r="209" spans="1:41" s="109" customFormat="1" ht="63.75">
      <c r="A209" s="355" t="str">
        <f>'[1]2_ESTRUCTURA_PDM'!H39</f>
        <v>2.4.01</v>
      </c>
      <c r="B209" s="356">
        <f>'[1]2_ESTRUCTURA_PDM'!I39</f>
        <v>20</v>
      </c>
      <c r="C209" s="341" t="str">
        <f>'[1]2_ESTRUCTURA_PDM'!J39</f>
        <v>Conocimiento, comunicación, educación y participación ciudadana para la gestión del riesgo municipal</v>
      </c>
      <c r="D209" s="50" t="e">
        <f>#REF!</f>
        <v>#REF!</v>
      </c>
      <c r="E209" s="86" t="e">
        <f>#REF!</f>
        <v>#REF!</v>
      </c>
      <c r="F209" s="79">
        <f>'PROGRAMADO_METAS_PRODUCTO 2018'!F209</f>
        <v>192</v>
      </c>
      <c r="G209" s="86">
        <f>'PROGRAMADO_METAS_PRODUCTO 2018'!G209</f>
        <v>100</v>
      </c>
      <c r="H209" s="79" t="str">
        <f>'PROGRAMADO_METAS_PRODUCTO 2018'!I209</f>
        <v xml:space="preserve">Implementar el centro de monitoreo y sistemas de alerta hidro- meteorológicas, sísmicas, volcánicas y geotécnicas </v>
      </c>
      <c r="I209" s="79">
        <f>'PROGRAMADO_METAS_PRODUCTO 2018'!J209</f>
        <v>1</v>
      </c>
      <c r="J209" s="79" t="str">
        <f>'PROGRAMADO_METAS_PRODUCTO 2018'!K209</f>
        <v>Mantenimiento
(Stock)</v>
      </c>
      <c r="K209" s="79" t="str">
        <f>'PROGRAMADO_METAS_PRODUCTO 2018'!L209</f>
        <v>RIE192</v>
      </c>
      <c r="L209" s="79" t="str">
        <f>'PROGRAMADO_METAS_PRODUCTO 2018'!N209</f>
        <v>Un centro de monitoreo y sistema de alertas para la gestión del riesgo y adaptación al cambio climático funcionando</v>
      </c>
      <c r="M209" s="79" t="str">
        <f>'PROGRAMADO_METAS_PRODUCTO 2018'!O209</f>
        <v>Gestión del Riesgo y Prevención de Desastres</v>
      </c>
      <c r="N209" s="79">
        <f>'PROGRAMADO_METAS_PRODUCTO 2018'!Q209</f>
        <v>0</v>
      </c>
      <c r="O209" s="82">
        <f>'PROGRAMADO_METAS_PRODUCTO 2018'!R209</f>
        <v>1</v>
      </c>
      <c r="P209" s="82">
        <f>'PROGRAMADO_METAS_PRODUCTO 2018'!S209</f>
        <v>1</v>
      </c>
      <c r="Q209" s="82">
        <f>'PROGRAMADO_METAS_PRODUCTO 2018'!T209</f>
        <v>1</v>
      </c>
      <c r="R209" s="82">
        <f>'PROGRAMADO_METAS_PRODUCTO 2018'!U209</f>
        <v>1</v>
      </c>
      <c r="S209" s="79" t="str">
        <f>'PROGRAMADO_METAS_PRODUCTO 2018'!V209</f>
        <v>Unidad de Gestión del Riesgo</v>
      </c>
      <c r="T209" s="158"/>
      <c r="U209" s="14">
        <v>0</v>
      </c>
      <c r="V209" s="14">
        <v>0</v>
      </c>
      <c r="W209" s="14">
        <v>0</v>
      </c>
      <c r="X209" s="14">
        <v>0</v>
      </c>
      <c r="Y209" s="14">
        <v>0</v>
      </c>
      <c r="Z209" s="14">
        <v>0</v>
      </c>
      <c r="AA209" s="159">
        <v>0</v>
      </c>
      <c r="AB209" s="196"/>
      <c r="AC209" s="160">
        <v>0</v>
      </c>
      <c r="AD209" s="25">
        <v>0</v>
      </c>
      <c r="AE209" s="25">
        <v>0</v>
      </c>
      <c r="AF209" s="25">
        <v>0</v>
      </c>
      <c r="AG209" s="25">
        <v>0</v>
      </c>
      <c r="AH209" s="25">
        <v>0</v>
      </c>
      <c r="AI209" s="25">
        <v>0</v>
      </c>
      <c r="AJ209" s="25">
        <v>0</v>
      </c>
      <c r="AK209" s="25">
        <v>200</v>
      </c>
      <c r="AL209" s="25">
        <v>200</v>
      </c>
      <c r="AM209" s="25">
        <v>200</v>
      </c>
      <c r="AN209" s="25">
        <v>200</v>
      </c>
      <c r="AO209" s="159">
        <v>100</v>
      </c>
    </row>
    <row r="210" spans="1:41" s="109" customFormat="1" ht="51">
      <c r="A210" s="352"/>
      <c r="B210" s="349"/>
      <c r="C210" s="342"/>
      <c r="D210" s="371" t="e">
        <f>#REF!</f>
        <v>#REF!</v>
      </c>
      <c r="E210" s="333" t="e">
        <f>#REF!</f>
        <v>#REF!</v>
      </c>
      <c r="F210" s="35">
        <f>'PROGRAMADO_METAS_PRODUCTO 2018'!F210</f>
        <v>193</v>
      </c>
      <c r="G210" s="22">
        <f>'PROGRAMADO_METAS_PRODUCTO 2018'!G210</f>
        <v>34</v>
      </c>
      <c r="H210" s="35" t="str">
        <f>'PROGRAMADO_METAS_PRODUCTO 2018'!I210</f>
        <v>Actualizar el  inventario de eventos y perdidas integrales del municipio mediante el formato estandarizado</v>
      </c>
      <c r="I210" s="35">
        <f>'PROGRAMADO_METAS_PRODUCTO 2018'!J210</f>
        <v>1</v>
      </c>
      <c r="J210" s="35" t="str">
        <f>'PROGRAMADO_METAS_PRODUCTO 2018'!K210</f>
        <v>Mantenimiento
(Stock)</v>
      </c>
      <c r="K210" s="35" t="str">
        <f>'PROGRAMADO_METAS_PRODUCTO 2018'!L210</f>
        <v>RIE193</v>
      </c>
      <c r="L210" s="35" t="str">
        <f>'PROGRAMADO_METAS_PRODUCTO 2018'!N210</f>
        <v>Una base de eventos y perdidas actualizada</v>
      </c>
      <c r="M210" s="35" t="str">
        <f>'PROGRAMADO_METAS_PRODUCTO 2018'!O210</f>
        <v>Gestión del Riesgo y Prevención de Desastres</v>
      </c>
      <c r="N210" s="35" t="str">
        <f>'PROGRAMADO_METAS_PRODUCTO 2018'!Q210</f>
        <v>ND</v>
      </c>
      <c r="O210" s="53">
        <f>'PROGRAMADO_METAS_PRODUCTO 2018'!R210</f>
        <v>1</v>
      </c>
      <c r="P210" s="53">
        <f>'PROGRAMADO_METAS_PRODUCTO 2018'!S210</f>
        <v>1</v>
      </c>
      <c r="Q210" s="53">
        <f>'PROGRAMADO_METAS_PRODUCTO 2018'!T210</f>
        <v>1</v>
      </c>
      <c r="R210" s="53">
        <f>'PROGRAMADO_METAS_PRODUCTO 2018'!U210</f>
        <v>1</v>
      </c>
      <c r="S210" s="35" t="str">
        <f>'PROGRAMADO_METAS_PRODUCTO 2018'!V210</f>
        <v>Unidad de Gestión del Riesgo</v>
      </c>
      <c r="T210" s="158"/>
      <c r="U210" s="14">
        <v>0</v>
      </c>
      <c r="V210" s="14">
        <v>0</v>
      </c>
      <c r="W210" s="14">
        <v>0</v>
      </c>
      <c r="X210" s="14">
        <v>0</v>
      </c>
      <c r="Y210" s="14">
        <v>0</v>
      </c>
      <c r="Z210" s="14">
        <v>0</v>
      </c>
      <c r="AA210" s="159">
        <v>0</v>
      </c>
      <c r="AB210" s="196"/>
      <c r="AC210" s="160">
        <v>0</v>
      </c>
      <c r="AD210" s="25">
        <v>0</v>
      </c>
      <c r="AE210" s="25">
        <v>0</v>
      </c>
      <c r="AF210" s="25">
        <v>0</v>
      </c>
      <c r="AG210" s="25">
        <v>0</v>
      </c>
      <c r="AH210" s="25">
        <v>0</v>
      </c>
      <c r="AI210" s="25">
        <v>0</v>
      </c>
      <c r="AJ210" s="25">
        <v>0</v>
      </c>
      <c r="AK210" s="25">
        <v>0</v>
      </c>
      <c r="AL210" s="25">
        <v>0</v>
      </c>
      <c r="AM210" s="25">
        <v>0</v>
      </c>
      <c r="AN210" s="25">
        <v>0</v>
      </c>
      <c r="AO210" s="159">
        <v>0</v>
      </c>
    </row>
    <row r="211" spans="1:41" s="109" customFormat="1" ht="51">
      <c r="A211" s="352"/>
      <c r="B211" s="349"/>
      <c r="C211" s="342"/>
      <c r="D211" s="332"/>
      <c r="E211" s="334"/>
      <c r="F211" s="331">
        <f>'PROGRAMADO_METAS_PRODUCTO 2018'!F211</f>
        <v>194</v>
      </c>
      <c r="G211" s="22">
        <f>'PROGRAMADO_METAS_PRODUCTO 2018'!G211</f>
        <v>16.5</v>
      </c>
      <c r="H211" s="35" t="str">
        <f>'PROGRAMADO_METAS_PRODUCTO 2018'!I211</f>
        <v xml:space="preserve">Fortalecer y Mantener el Sistema de Información Municipal para la Gestión del Riesgo SIRMAN </v>
      </c>
      <c r="I211" s="35">
        <f>'PROGRAMADO_METAS_PRODUCTO 2018'!J211</f>
        <v>1</v>
      </c>
      <c r="J211" s="35" t="str">
        <f>'PROGRAMADO_METAS_PRODUCTO 2018'!K211</f>
        <v>Mantenimiento
(Stock)</v>
      </c>
      <c r="K211" s="35" t="str">
        <f>'PROGRAMADO_METAS_PRODUCTO 2018'!L211</f>
        <v>RIE194.1</v>
      </c>
      <c r="L211" s="35" t="str">
        <f>'PROGRAMADO_METAS_PRODUCTO 2018'!N211</f>
        <v>Un sistema de información municipal para la gestión del riesgo SIRMAN,actualizado y funcionando</v>
      </c>
      <c r="M211" s="35" t="str">
        <f>'PROGRAMADO_METAS_PRODUCTO 2018'!O211</f>
        <v>Gestión del Riesgo y Prevención de Desastres</v>
      </c>
      <c r="N211" s="35">
        <f>'PROGRAMADO_METAS_PRODUCTO 2018'!Q211</f>
        <v>1</v>
      </c>
      <c r="O211" s="53">
        <f>'PROGRAMADO_METAS_PRODUCTO 2018'!R211</f>
        <v>1</v>
      </c>
      <c r="P211" s="53">
        <f>'PROGRAMADO_METAS_PRODUCTO 2018'!S211</f>
        <v>1</v>
      </c>
      <c r="Q211" s="53">
        <f>'PROGRAMADO_METAS_PRODUCTO 2018'!T211</f>
        <v>1</v>
      </c>
      <c r="R211" s="53">
        <f>'PROGRAMADO_METAS_PRODUCTO 2018'!U211</f>
        <v>1</v>
      </c>
      <c r="S211" s="35" t="str">
        <f>'PROGRAMADO_METAS_PRODUCTO 2018'!V211</f>
        <v>Unidad de Gestión del Riesgo</v>
      </c>
      <c r="T211" s="158"/>
      <c r="U211" s="14">
        <v>0</v>
      </c>
      <c r="V211" s="14">
        <v>0</v>
      </c>
      <c r="W211" s="14">
        <v>0</v>
      </c>
      <c r="X211" s="14">
        <v>0</v>
      </c>
      <c r="Y211" s="14">
        <v>0</v>
      </c>
      <c r="Z211" s="14">
        <v>0</v>
      </c>
      <c r="AA211" s="159">
        <v>0</v>
      </c>
      <c r="AB211" s="196"/>
      <c r="AC211" s="160">
        <v>0</v>
      </c>
      <c r="AD211" s="25">
        <v>0</v>
      </c>
      <c r="AE211" s="25">
        <v>0</v>
      </c>
      <c r="AF211" s="25">
        <v>0</v>
      </c>
      <c r="AG211" s="25">
        <v>0</v>
      </c>
      <c r="AH211" s="25">
        <v>0</v>
      </c>
      <c r="AI211" s="25">
        <v>0</v>
      </c>
      <c r="AJ211" s="25">
        <v>0</v>
      </c>
      <c r="AK211" s="25">
        <v>0</v>
      </c>
      <c r="AL211" s="25">
        <v>0</v>
      </c>
      <c r="AM211" s="25">
        <v>0</v>
      </c>
      <c r="AN211" s="25">
        <v>0</v>
      </c>
      <c r="AO211" s="159">
        <v>0</v>
      </c>
    </row>
    <row r="212" spans="1:41" s="109" customFormat="1" ht="38.25">
      <c r="A212" s="352"/>
      <c r="B212" s="349"/>
      <c r="C212" s="342"/>
      <c r="D212" s="332"/>
      <c r="E212" s="334"/>
      <c r="F212" s="361">
        <f>'PROGRAMADO_METAS_PRODUCTO 2018'!F212</f>
        <v>0</v>
      </c>
      <c r="G212" s="22">
        <f>'PROGRAMADO_METAS_PRODUCTO 2018'!G212</f>
        <v>16.5</v>
      </c>
      <c r="H212" s="35" t="str">
        <f>'PROGRAMADO_METAS_PRODUCTO 2018'!I212</f>
        <v xml:space="preserve"> Desarrollar evaluaciones de amenazas por eventos tecnológicos</v>
      </c>
      <c r="I212" s="35">
        <f>'PROGRAMADO_METAS_PRODUCTO 2018'!J212</f>
        <v>1</v>
      </c>
      <c r="J212" s="35" t="str">
        <f>'PROGRAMADO_METAS_PRODUCTO 2018'!K212</f>
        <v>Incremento</v>
      </c>
      <c r="K212" s="35" t="str">
        <f>'PROGRAMADO_METAS_PRODUCTO 2018'!L212</f>
        <v>RIE194.2</v>
      </c>
      <c r="L212" s="35" t="str">
        <f>'PROGRAMADO_METAS_PRODUCTO 2018'!N212</f>
        <v>Evaluación de amenaza tecnológica realizada</v>
      </c>
      <c r="M212" s="35" t="str">
        <f>'PROGRAMADO_METAS_PRODUCTO 2018'!O212</f>
        <v>Gestión del Riesgo y Prevención de Desastres</v>
      </c>
      <c r="N212" s="35" t="str">
        <f>'PROGRAMADO_METAS_PRODUCTO 2018'!Q212</f>
        <v>ND</v>
      </c>
      <c r="O212" s="53">
        <f>'PROGRAMADO_METAS_PRODUCTO 2018'!R212</f>
        <v>0</v>
      </c>
      <c r="P212" s="53">
        <f>'PROGRAMADO_METAS_PRODUCTO 2018'!S212</f>
        <v>0</v>
      </c>
      <c r="Q212" s="53">
        <f>'PROGRAMADO_METAS_PRODUCTO 2018'!T212</f>
        <v>1</v>
      </c>
      <c r="R212" s="53">
        <f>'PROGRAMADO_METAS_PRODUCTO 2018'!U212</f>
        <v>0</v>
      </c>
      <c r="S212" s="35" t="str">
        <f>'PROGRAMADO_METAS_PRODUCTO 2018'!V212</f>
        <v>Unidad de Gestión del Riesgo</v>
      </c>
      <c r="T212" s="158"/>
      <c r="U212" s="55" t="s">
        <v>850</v>
      </c>
      <c r="V212" s="55" t="s">
        <v>850</v>
      </c>
      <c r="W212" s="55" t="s">
        <v>850</v>
      </c>
      <c r="X212" s="55" t="s">
        <v>850</v>
      </c>
      <c r="Y212" s="55" t="s">
        <v>850</v>
      </c>
      <c r="Z212" s="55" t="s">
        <v>850</v>
      </c>
      <c r="AA212" s="159" t="s">
        <v>850</v>
      </c>
      <c r="AB212" s="196"/>
      <c r="AC212" s="176" t="s">
        <v>850</v>
      </c>
      <c r="AD212" s="25" t="s">
        <v>850</v>
      </c>
      <c r="AE212" s="25" t="s">
        <v>850</v>
      </c>
      <c r="AF212" s="25" t="s">
        <v>850</v>
      </c>
      <c r="AG212" s="25" t="s">
        <v>850</v>
      </c>
      <c r="AH212" s="25" t="s">
        <v>850</v>
      </c>
      <c r="AI212" s="25" t="s">
        <v>850</v>
      </c>
      <c r="AJ212" s="25" t="s">
        <v>850</v>
      </c>
      <c r="AK212" s="25" t="s">
        <v>850</v>
      </c>
      <c r="AL212" s="25" t="s">
        <v>850</v>
      </c>
      <c r="AM212" s="25" t="s">
        <v>850</v>
      </c>
      <c r="AN212" s="25" t="s">
        <v>850</v>
      </c>
      <c r="AO212" s="159" t="s">
        <v>850</v>
      </c>
    </row>
    <row r="213" spans="1:41" s="109" customFormat="1" ht="51">
      <c r="A213" s="352"/>
      <c r="B213" s="349"/>
      <c r="C213" s="342"/>
      <c r="D213" s="361"/>
      <c r="E213" s="356"/>
      <c r="F213" s="35">
        <f>'PROGRAMADO_METAS_PRODUCTO 2018'!F213</f>
        <v>195</v>
      </c>
      <c r="G213" s="22">
        <f>'PROGRAMADO_METAS_PRODUCTO 2018'!G213</f>
        <v>33</v>
      </c>
      <c r="H213" s="35" t="str">
        <f>'PROGRAMADO_METAS_PRODUCTO 2018'!I213</f>
        <v>Adoptar e implementar  la microzonificación Sísmica armonizada de Manizales</v>
      </c>
      <c r="I213" s="35">
        <f>'PROGRAMADO_METAS_PRODUCTO 2018'!J213</f>
        <v>1</v>
      </c>
      <c r="J213" s="35" t="str">
        <f>'PROGRAMADO_METAS_PRODUCTO 2018'!K213</f>
        <v>Incremento</v>
      </c>
      <c r="K213" s="35" t="str">
        <f>'PROGRAMADO_METAS_PRODUCTO 2018'!L213</f>
        <v>RIE195</v>
      </c>
      <c r="L213" s="35" t="str">
        <f>'PROGRAMADO_METAS_PRODUCTO 2018'!N213</f>
        <v xml:space="preserve">Documento de acuerdo o decreto para la microzonificación sísmica armonizada </v>
      </c>
      <c r="M213" s="35" t="str">
        <f>'PROGRAMADO_METAS_PRODUCTO 2018'!O213</f>
        <v>Gestión del Riesgo y Prevención de Desastres</v>
      </c>
      <c r="N213" s="35" t="str">
        <f>'PROGRAMADO_METAS_PRODUCTO 2018'!Q213</f>
        <v>ND</v>
      </c>
      <c r="O213" s="53">
        <f>'PROGRAMADO_METAS_PRODUCTO 2018'!R213</f>
        <v>1</v>
      </c>
      <c r="P213" s="53">
        <f>'PROGRAMADO_METAS_PRODUCTO 2018'!S213</f>
        <v>0</v>
      </c>
      <c r="Q213" s="53">
        <f>'PROGRAMADO_METAS_PRODUCTO 2018'!T213</f>
        <v>0</v>
      </c>
      <c r="R213" s="53">
        <f>'PROGRAMADO_METAS_PRODUCTO 2018'!U213</f>
        <v>0</v>
      </c>
      <c r="S213" s="35" t="str">
        <f>'PROGRAMADO_METAS_PRODUCTO 2018'!V213</f>
        <v>Unidad de Gestión del Riesgo</v>
      </c>
      <c r="T213" s="158"/>
      <c r="U213" s="14">
        <v>0</v>
      </c>
      <c r="V213" s="14">
        <v>0</v>
      </c>
      <c r="W213" s="14">
        <v>0</v>
      </c>
      <c r="X213" s="14">
        <v>0</v>
      </c>
      <c r="Y213" s="14">
        <v>0</v>
      </c>
      <c r="Z213" s="14">
        <v>0</v>
      </c>
      <c r="AA213" s="159">
        <v>0</v>
      </c>
      <c r="AB213" s="196"/>
      <c r="AC213" s="160">
        <v>0</v>
      </c>
      <c r="AD213" s="25">
        <v>0</v>
      </c>
      <c r="AE213" s="25">
        <v>0</v>
      </c>
      <c r="AF213" s="25">
        <v>0</v>
      </c>
      <c r="AG213" s="25">
        <v>0</v>
      </c>
      <c r="AH213" s="25">
        <v>0</v>
      </c>
      <c r="AI213" s="25">
        <v>0</v>
      </c>
      <c r="AJ213" s="25">
        <v>0</v>
      </c>
      <c r="AK213" s="25">
        <v>0</v>
      </c>
      <c r="AL213" s="25">
        <v>0</v>
      </c>
      <c r="AM213" s="25">
        <v>0</v>
      </c>
      <c r="AN213" s="25">
        <v>0</v>
      </c>
      <c r="AO213" s="159">
        <v>0</v>
      </c>
    </row>
    <row r="214" spans="1:41" s="109" customFormat="1" ht="38.25">
      <c r="A214" s="352"/>
      <c r="B214" s="349"/>
      <c r="C214" s="342"/>
      <c r="D214" s="371" t="e">
        <f>#REF!</f>
        <v>#REF!</v>
      </c>
      <c r="E214" s="333" t="e">
        <f>#REF!</f>
        <v>#REF!</v>
      </c>
      <c r="F214" s="35">
        <f>'PROGRAMADO_METAS_PRODUCTO 2018'!F214</f>
        <v>196</v>
      </c>
      <c r="G214" s="22">
        <f>'PROGRAMADO_METAS_PRODUCTO 2018'!G214</f>
        <v>50</v>
      </c>
      <c r="H214" s="35" t="str">
        <f>'PROGRAMADO_METAS_PRODUCTO 2018'!I214</f>
        <v>Actualizar al 100% el inventario y monitoreo de viviendas ubicadas en zonas de alto riesgo</v>
      </c>
      <c r="I214" s="35">
        <f>'PROGRAMADO_METAS_PRODUCTO 2018'!J214</f>
        <v>100</v>
      </c>
      <c r="J214" s="35" t="str">
        <f>'PROGRAMADO_METAS_PRODUCTO 2018'!K214</f>
        <v>Mantenimiento
(Stock)</v>
      </c>
      <c r="K214" s="35" t="str">
        <f>'PROGRAMADO_METAS_PRODUCTO 2018'!L214</f>
        <v>RIE196</v>
      </c>
      <c r="L214" s="35" t="str">
        <f>'PROGRAMADO_METAS_PRODUCTO 2018'!N214</f>
        <v>Inventario actualizado de viviendas ubicadas en zonas de alto riesgo</v>
      </c>
      <c r="M214" s="35" t="str">
        <f>'PROGRAMADO_METAS_PRODUCTO 2018'!O214</f>
        <v>Gestión del Riesgo y Prevención de Desastres</v>
      </c>
      <c r="N214" s="35">
        <f>'PROGRAMADO_METAS_PRODUCTO 2018'!Q214</f>
        <v>0</v>
      </c>
      <c r="O214" s="53">
        <f>'PROGRAMADO_METAS_PRODUCTO 2018'!R214</f>
        <v>100</v>
      </c>
      <c r="P214" s="53">
        <f>'PROGRAMADO_METAS_PRODUCTO 2018'!S214</f>
        <v>100</v>
      </c>
      <c r="Q214" s="53">
        <f>'PROGRAMADO_METAS_PRODUCTO 2018'!T214</f>
        <v>100</v>
      </c>
      <c r="R214" s="53">
        <f>'PROGRAMADO_METAS_PRODUCTO 2018'!U214</f>
        <v>100</v>
      </c>
      <c r="S214" s="35" t="str">
        <f>'PROGRAMADO_METAS_PRODUCTO 2018'!V214</f>
        <v>Unidad de Gestión del Riesgo</v>
      </c>
      <c r="T214" s="158"/>
      <c r="U214" s="14">
        <v>1.7476406850751487</v>
      </c>
      <c r="V214" s="14">
        <v>4.5788185948968891</v>
      </c>
      <c r="W214" s="14">
        <v>5.9769311429570076</v>
      </c>
      <c r="X214" s="14">
        <v>5.9769311429570076</v>
      </c>
      <c r="Y214" s="14">
        <v>10.031457532331354</v>
      </c>
      <c r="Z214" s="14">
        <v>10.031457532331354</v>
      </c>
      <c r="AA214" s="159">
        <v>10.031457532331354</v>
      </c>
      <c r="AB214" s="196"/>
      <c r="AC214" s="160">
        <v>0</v>
      </c>
      <c r="AD214" s="25">
        <v>0</v>
      </c>
      <c r="AE214" s="25">
        <v>1.29</v>
      </c>
      <c r="AF214" s="25">
        <v>2.38</v>
      </c>
      <c r="AG214" s="25">
        <v>3.84</v>
      </c>
      <c r="AH214" s="25">
        <v>4.6100000000000003</v>
      </c>
      <c r="AI214" s="25">
        <v>4.6100000000000003</v>
      </c>
      <c r="AJ214" s="25">
        <v>10.1</v>
      </c>
      <c r="AK214" s="25">
        <v>12.2</v>
      </c>
      <c r="AL214" s="25">
        <v>13</v>
      </c>
      <c r="AM214" s="25">
        <v>13</v>
      </c>
      <c r="AN214" s="25">
        <v>13</v>
      </c>
      <c r="AO214" s="159">
        <v>13</v>
      </c>
    </row>
    <row r="215" spans="1:41" s="109" customFormat="1" ht="63.75">
      <c r="A215" s="352"/>
      <c r="B215" s="349"/>
      <c r="C215" s="342"/>
      <c r="D215" s="332"/>
      <c r="E215" s="334"/>
      <c r="F215" s="331">
        <f>'PROGRAMADO_METAS_PRODUCTO 2018'!F215</f>
        <v>197</v>
      </c>
      <c r="G215" s="22">
        <f>'PROGRAMADO_METAS_PRODUCTO 2018'!G215</f>
        <v>25</v>
      </c>
      <c r="H215" s="35" t="str">
        <f>'PROGRAMADO_METAS_PRODUCTO 2018'!I215</f>
        <v>Promover dos (2) estudios de análisis de vulnerabilidad de edificaciones indispensables (educación, Salud, etc.), líneas vitales</v>
      </c>
      <c r="I215" s="35">
        <f>'PROGRAMADO_METAS_PRODUCTO 2018'!J215</f>
        <v>2</v>
      </c>
      <c r="J215" s="35" t="str">
        <f>'PROGRAMADO_METAS_PRODUCTO 2018'!K215</f>
        <v>Incremento
(Acumulado)</v>
      </c>
      <c r="K215" s="35" t="str">
        <f>'PROGRAMADO_METAS_PRODUCTO 2018'!L215</f>
        <v>RIE197.1</v>
      </c>
      <c r="L215" s="35" t="str">
        <f>'PROGRAMADO_METAS_PRODUCTO 2018'!N215</f>
        <v>Avance en la realización de estudios de vulnerabilidad</v>
      </c>
      <c r="M215" s="35" t="str">
        <f>'PROGRAMADO_METAS_PRODUCTO 2018'!O215</f>
        <v>Gestión del Riesgo y Prevención de Desastres</v>
      </c>
      <c r="N215" s="35" t="str">
        <f>'PROGRAMADO_METAS_PRODUCTO 2018'!Q215</f>
        <v>ND</v>
      </c>
      <c r="O215" s="53">
        <f>'PROGRAMADO_METAS_PRODUCTO 2018'!R215</f>
        <v>0</v>
      </c>
      <c r="P215" s="53">
        <f>'PROGRAMADO_METAS_PRODUCTO 2018'!S215</f>
        <v>0</v>
      </c>
      <c r="Q215" s="53">
        <f>'PROGRAMADO_METAS_PRODUCTO 2018'!T215</f>
        <v>1</v>
      </c>
      <c r="R215" s="53">
        <f>'PROGRAMADO_METAS_PRODUCTO 2018'!U215</f>
        <v>1</v>
      </c>
      <c r="S215" s="35" t="str">
        <f>'PROGRAMADO_METAS_PRODUCTO 2018'!V215</f>
        <v>Unidad de Gestión del Riesgo</v>
      </c>
      <c r="T215" s="158"/>
      <c r="U215" s="55" t="s">
        <v>850</v>
      </c>
      <c r="V215" s="55" t="s">
        <v>850</v>
      </c>
      <c r="W215" s="55" t="s">
        <v>850</v>
      </c>
      <c r="X215" s="55" t="s">
        <v>850</v>
      </c>
      <c r="Y215" s="55" t="s">
        <v>850</v>
      </c>
      <c r="Z215" s="55" t="s">
        <v>850</v>
      </c>
      <c r="AA215" s="159" t="s">
        <v>850</v>
      </c>
      <c r="AB215" s="196"/>
      <c r="AC215" s="176" t="s">
        <v>850</v>
      </c>
      <c r="AD215" s="25" t="s">
        <v>850</v>
      </c>
      <c r="AE215" s="25" t="s">
        <v>850</v>
      </c>
      <c r="AF215" s="25" t="s">
        <v>850</v>
      </c>
      <c r="AG215" s="25" t="s">
        <v>850</v>
      </c>
      <c r="AH215" s="25" t="s">
        <v>850</v>
      </c>
      <c r="AI215" s="25" t="s">
        <v>850</v>
      </c>
      <c r="AJ215" s="25" t="s">
        <v>850</v>
      </c>
      <c r="AK215" s="25" t="s">
        <v>850</v>
      </c>
      <c r="AL215" s="25" t="s">
        <v>850</v>
      </c>
      <c r="AM215" s="25" t="s">
        <v>850</v>
      </c>
      <c r="AN215" s="25" t="s">
        <v>850</v>
      </c>
      <c r="AO215" s="159" t="s">
        <v>850</v>
      </c>
    </row>
    <row r="216" spans="1:41" s="109" customFormat="1" ht="51">
      <c r="A216" s="352"/>
      <c r="B216" s="349"/>
      <c r="C216" s="342"/>
      <c r="D216" s="361"/>
      <c r="E216" s="356"/>
      <c r="F216" s="361">
        <f>'PROGRAMADO_METAS_PRODUCTO 2018'!F216</f>
        <v>0</v>
      </c>
      <c r="G216" s="22">
        <f>'PROGRAMADO_METAS_PRODUCTO 2018'!G216</f>
        <v>25</v>
      </c>
      <c r="H216" s="35" t="str">
        <f>'PROGRAMADO_METAS_PRODUCTO 2018'!I216</f>
        <v>Promover dos (2) estudios de riesgo en infraestructura del sector cultura y áreas de interés patrimonial</v>
      </c>
      <c r="I216" s="35">
        <f>'PROGRAMADO_METAS_PRODUCTO 2018'!J216</f>
        <v>2</v>
      </c>
      <c r="J216" s="35" t="str">
        <f>'PROGRAMADO_METAS_PRODUCTO 2018'!K216</f>
        <v>Incremento
(Acumulado)</v>
      </c>
      <c r="K216" s="35" t="str">
        <f>'PROGRAMADO_METAS_PRODUCTO 2018'!L216</f>
        <v>RIE197.2</v>
      </c>
      <c r="L216" s="35" t="str">
        <f>'PROGRAMADO_METAS_PRODUCTO 2018'!N216</f>
        <v>Avance en la realización de estudios de riesgo</v>
      </c>
      <c r="M216" s="35" t="str">
        <f>'PROGRAMADO_METAS_PRODUCTO 2018'!O216</f>
        <v>Gestión del Riesgo y Prevención de Desastres</v>
      </c>
      <c r="N216" s="35" t="str">
        <f>'PROGRAMADO_METAS_PRODUCTO 2018'!Q216</f>
        <v>ND</v>
      </c>
      <c r="O216" s="53">
        <f>'PROGRAMADO_METAS_PRODUCTO 2018'!R216</f>
        <v>0</v>
      </c>
      <c r="P216" s="53">
        <f>'PROGRAMADO_METAS_PRODUCTO 2018'!S216</f>
        <v>0</v>
      </c>
      <c r="Q216" s="53">
        <f>'PROGRAMADO_METAS_PRODUCTO 2018'!T216</f>
        <v>1</v>
      </c>
      <c r="R216" s="53">
        <f>'PROGRAMADO_METAS_PRODUCTO 2018'!U216</f>
        <v>1</v>
      </c>
      <c r="S216" s="35" t="str">
        <f>'PROGRAMADO_METAS_PRODUCTO 2018'!V216</f>
        <v>Unidad de Gestión del Riesgo</v>
      </c>
      <c r="T216" s="158"/>
      <c r="U216" s="55" t="s">
        <v>850</v>
      </c>
      <c r="V216" s="55" t="s">
        <v>850</v>
      </c>
      <c r="W216" s="55" t="s">
        <v>850</v>
      </c>
      <c r="X216" s="55" t="s">
        <v>850</v>
      </c>
      <c r="Y216" s="55" t="s">
        <v>850</v>
      </c>
      <c r="Z216" s="55" t="s">
        <v>850</v>
      </c>
      <c r="AA216" s="159" t="s">
        <v>850</v>
      </c>
      <c r="AB216" s="196"/>
      <c r="AC216" s="176" t="s">
        <v>850</v>
      </c>
      <c r="AD216" s="25" t="s">
        <v>850</v>
      </c>
      <c r="AE216" s="25" t="s">
        <v>850</v>
      </c>
      <c r="AF216" s="25" t="s">
        <v>850</v>
      </c>
      <c r="AG216" s="25" t="s">
        <v>850</v>
      </c>
      <c r="AH216" s="25" t="s">
        <v>850</v>
      </c>
      <c r="AI216" s="25" t="s">
        <v>850</v>
      </c>
      <c r="AJ216" s="25" t="s">
        <v>850</v>
      </c>
      <c r="AK216" s="25" t="s">
        <v>850</v>
      </c>
      <c r="AL216" s="25" t="s">
        <v>850</v>
      </c>
      <c r="AM216" s="25" t="s">
        <v>850</v>
      </c>
      <c r="AN216" s="25" t="s">
        <v>850</v>
      </c>
      <c r="AO216" s="159" t="s">
        <v>850</v>
      </c>
    </row>
    <row r="217" spans="1:41" s="109" customFormat="1" ht="38.25">
      <c r="A217" s="352"/>
      <c r="B217" s="349"/>
      <c r="C217" s="342"/>
      <c r="D217" s="371" t="e">
        <f>#REF!</f>
        <v>#REF!</v>
      </c>
      <c r="E217" s="333" t="e">
        <f>#REF!</f>
        <v>#REF!</v>
      </c>
      <c r="F217" s="35">
        <f>'PROGRAMADO_METAS_PRODUCTO 2018'!F217</f>
        <v>198</v>
      </c>
      <c r="G217" s="22">
        <f>'PROGRAMADO_METAS_PRODUCTO 2018'!G217</f>
        <v>50</v>
      </c>
      <c r="H217" s="35" t="str">
        <f>'PROGRAMADO_METAS_PRODUCTO 2018'!I217</f>
        <v>Implementar una estrategia de comunicación y difusión de gestión del riesgo</v>
      </c>
      <c r="I217" s="35">
        <f>'PROGRAMADO_METAS_PRODUCTO 2018'!J217</f>
        <v>4</v>
      </c>
      <c r="J217" s="35" t="str">
        <f>'PROGRAMADO_METAS_PRODUCTO 2018'!K217</f>
        <v>Mantenimiento
(Stock)</v>
      </c>
      <c r="K217" s="35" t="str">
        <f>'PROGRAMADO_METAS_PRODUCTO 2018'!L217</f>
        <v>RIE198</v>
      </c>
      <c r="L217" s="35" t="str">
        <f>'PROGRAMADO_METAS_PRODUCTO 2018'!N217</f>
        <v>Estrategia de comunicación y difusión de gestión del riesgo, implementada</v>
      </c>
      <c r="M217" s="35" t="str">
        <f>'PROGRAMADO_METAS_PRODUCTO 2018'!O217</f>
        <v>Gestión del Riesgo y Prevención de Desastres</v>
      </c>
      <c r="N217" s="35" t="str">
        <f>'PROGRAMADO_METAS_PRODUCTO 2018'!Q217</f>
        <v>ND</v>
      </c>
      <c r="O217" s="53">
        <f>'PROGRAMADO_METAS_PRODUCTO 2018'!R217</f>
        <v>1</v>
      </c>
      <c r="P217" s="53">
        <f>'PROGRAMADO_METAS_PRODUCTO 2018'!S217</f>
        <v>1</v>
      </c>
      <c r="Q217" s="53">
        <f>'PROGRAMADO_METAS_PRODUCTO 2018'!T217</f>
        <v>1</v>
      </c>
      <c r="R217" s="53">
        <f>'PROGRAMADO_METAS_PRODUCTO 2018'!U217</f>
        <v>1</v>
      </c>
      <c r="S217" s="35" t="str">
        <f>'PROGRAMADO_METAS_PRODUCTO 2018'!V217</f>
        <v>Unidad de Gestión del Riesgo</v>
      </c>
      <c r="T217" s="158"/>
      <c r="U217" s="14">
        <v>0</v>
      </c>
      <c r="V217" s="14">
        <v>0</v>
      </c>
      <c r="W217" s="14">
        <v>0</v>
      </c>
      <c r="X217" s="14">
        <v>0</v>
      </c>
      <c r="Y217" s="14">
        <v>0</v>
      </c>
      <c r="Z217" s="14">
        <v>0</v>
      </c>
      <c r="AA217" s="159">
        <v>0</v>
      </c>
      <c r="AB217" s="196"/>
      <c r="AC217" s="160">
        <v>0</v>
      </c>
      <c r="AD217" s="25">
        <v>0</v>
      </c>
      <c r="AE217" s="25">
        <v>0</v>
      </c>
      <c r="AF217" s="25">
        <v>0</v>
      </c>
      <c r="AG217" s="25">
        <v>0</v>
      </c>
      <c r="AH217" s="25">
        <v>0</v>
      </c>
      <c r="AI217" s="25">
        <v>0</v>
      </c>
      <c r="AJ217" s="25">
        <v>0</v>
      </c>
      <c r="AK217" s="25">
        <v>0</v>
      </c>
      <c r="AL217" s="25">
        <v>0</v>
      </c>
      <c r="AM217" s="25">
        <v>0</v>
      </c>
      <c r="AN217" s="25">
        <v>0</v>
      </c>
      <c r="AO217" s="159">
        <v>0</v>
      </c>
    </row>
    <row r="218" spans="1:41" s="109" customFormat="1" ht="102">
      <c r="A218" s="352"/>
      <c r="B218" s="349"/>
      <c r="C218" s="342"/>
      <c r="D218" s="361"/>
      <c r="E218" s="356"/>
      <c r="F218" s="35">
        <f>'PROGRAMADO_METAS_PRODUCTO 2018'!F218</f>
        <v>199</v>
      </c>
      <c r="G218" s="22">
        <f>'PROGRAMADO_METAS_PRODUCTO 2018'!G218</f>
        <v>50</v>
      </c>
      <c r="H218" s="35" t="str">
        <f>'PROGRAMADO_METAS_PRODUCTO 2018'!I218</f>
        <v>Incrementar la cobertura del programa guardianas de la ladera en sus aspectos de información a la comunidad, visitas a centros educativos, y otros aspectos de sensibilización de la población frente a deslizamientos</v>
      </c>
      <c r="I218" s="35">
        <f>'PROGRAMADO_METAS_PRODUCTO 2018'!J218</f>
        <v>100</v>
      </c>
      <c r="J218" s="35" t="str">
        <f>'PROGRAMADO_METAS_PRODUCTO 2018'!K218</f>
        <v>Incremento
(Acumulado)</v>
      </c>
      <c r="K218" s="35" t="str">
        <f>'PROGRAMADO_METAS_PRODUCTO 2018'!L218</f>
        <v>RIE199</v>
      </c>
      <c r="L218" s="35" t="str">
        <f>'PROGRAMADO_METAS_PRODUCTO 2018'!N218</f>
        <v>Porcentaje de cobertura del programa de guardianes de la ladera</v>
      </c>
      <c r="M218" s="35" t="str">
        <f>'PROGRAMADO_METAS_PRODUCTO 2018'!O218</f>
        <v>Gestión del Riesgo y Prevención de Desastres</v>
      </c>
      <c r="N218" s="35" t="str">
        <f>'PROGRAMADO_METAS_PRODUCTO 2018'!Q218</f>
        <v>ND</v>
      </c>
      <c r="O218" s="170">
        <f>'PROGRAMADO_METAS_PRODUCTO 2018'!R218</f>
        <v>10</v>
      </c>
      <c r="P218" s="170">
        <f>'PROGRAMADO_METAS_PRODUCTO 2018'!S218</f>
        <v>30</v>
      </c>
      <c r="Q218" s="170">
        <f>'PROGRAMADO_METAS_PRODUCTO 2018'!T218</f>
        <v>50</v>
      </c>
      <c r="R218" s="170">
        <f>'PROGRAMADO_METAS_PRODUCTO 2018'!U218</f>
        <v>100</v>
      </c>
      <c r="S218" s="35" t="str">
        <f>'PROGRAMADO_METAS_PRODUCTO 2018'!V218</f>
        <v>Unidad de Gestión del Riesgo</v>
      </c>
      <c r="T218" s="158"/>
      <c r="U218" s="14">
        <v>125</v>
      </c>
      <c r="V218" s="14">
        <v>150</v>
      </c>
      <c r="W218" s="14">
        <v>175</v>
      </c>
      <c r="X218" s="14">
        <v>175</v>
      </c>
      <c r="Y218" s="14">
        <v>225</v>
      </c>
      <c r="Z218" s="14">
        <v>225</v>
      </c>
      <c r="AA218" s="159">
        <v>100</v>
      </c>
      <c r="AB218" s="196"/>
      <c r="AC218" s="160">
        <v>75</v>
      </c>
      <c r="AD218" s="25">
        <v>75</v>
      </c>
      <c r="AE218" s="25">
        <v>75</v>
      </c>
      <c r="AF218" s="25">
        <v>75</v>
      </c>
      <c r="AG218" s="25">
        <v>83.333333333333343</v>
      </c>
      <c r="AH218" s="25">
        <v>100</v>
      </c>
      <c r="AI218" s="25">
        <v>125</v>
      </c>
      <c r="AJ218" s="25">
        <v>141.66666666666669</v>
      </c>
      <c r="AK218" s="25">
        <v>141.66666666666669</v>
      </c>
      <c r="AL218" s="25">
        <v>158.33333333333331</v>
      </c>
      <c r="AM218" s="25">
        <v>175</v>
      </c>
      <c r="AN218" s="25">
        <v>175</v>
      </c>
      <c r="AO218" s="159">
        <v>100</v>
      </c>
    </row>
    <row r="219" spans="1:41" s="109" customFormat="1" ht="51">
      <c r="A219" s="352"/>
      <c r="B219" s="349"/>
      <c r="C219" s="342"/>
      <c r="D219" s="371" t="e">
        <f>#REF!</f>
        <v>#REF!</v>
      </c>
      <c r="E219" s="333" t="e">
        <f>#REF!</f>
        <v>#REF!</v>
      </c>
      <c r="F219" s="35">
        <f>'PROGRAMADO_METAS_PRODUCTO 2018'!F219</f>
        <v>200</v>
      </c>
      <c r="G219" s="22">
        <f>'PROGRAMADO_METAS_PRODUCTO 2018'!G219</f>
        <v>34</v>
      </c>
      <c r="H219" s="35" t="str">
        <f>'PROGRAMADO_METAS_PRODUCTO 2018'!I219</f>
        <v>Impulsar un programa para la integración curricular de la GRD en los centros educativos de Manizales</v>
      </c>
      <c r="I219" s="35">
        <f>'PROGRAMADO_METAS_PRODUCTO 2018'!J219</f>
        <v>1</v>
      </c>
      <c r="J219" s="35" t="str">
        <f>'PROGRAMADO_METAS_PRODUCTO 2018'!K219</f>
        <v>Incremento</v>
      </c>
      <c r="K219" s="35" t="str">
        <f>'PROGRAMADO_METAS_PRODUCTO 2018'!L219</f>
        <v>RIE200</v>
      </c>
      <c r="L219" s="35" t="str">
        <f>'PROGRAMADO_METAS_PRODUCTO 2018'!N219</f>
        <v>Integración curricular de la GRD realizada en los centros educativos</v>
      </c>
      <c r="M219" s="35" t="str">
        <f>'PROGRAMADO_METAS_PRODUCTO 2018'!O219</f>
        <v>Gestión del Riesgo y Prevención de Desastres</v>
      </c>
      <c r="N219" s="35" t="str">
        <f>'PROGRAMADO_METAS_PRODUCTO 2018'!Q219</f>
        <v>ND</v>
      </c>
      <c r="O219" s="53">
        <f>'PROGRAMADO_METAS_PRODUCTO 2018'!R219</f>
        <v>0</v>
      </c>
      <c r="P219" s="53">
        <f>'PROGRAMADO_METAS_PRODUCTO 2018'!S219</f>
        <v>0</v>
      </c>
      <c r="Q219" s="53">
        <f>'PROGRAMADO_METAS_PRODUCTO 2018'!T219</f>
        <v>1</v>
      </c>
      <c r="R219" s="53">
        <f>'PROGRAMADO_METAS_PRODUCTO 2018'!U219</f>
        <v>0</v>
      </c>
      <c r="S219" s="35" t="str">
        <f>'PROGRAMADO_METAS_PRODUCTO 2018'!V219</f>
        <v>Unidad de Gestión del Riesgo</v>
      </c>
      <c r="T219" s="158"/>
      <c r="U219" s="55" t="s">
        <v>850</v>
      </c>
      <c r="V219" s="55" t="s">
        <v>850</v>
      </c>
      <c r="W219" s="55" t="s">
        <v>850</v>
      </c>
      <c r="X219" s="55" t="s">
        <v>850</v>
      </c>
      <c r="Y219" s="55" t="s">
        <v>850</v>
      </c>
      <c r="Z219" s="55" t="s">
        <v>850</v>
      </c>
      <c r="AA219" s="159" t="s">
        <v>850</v>
      </c>
      <c r="AB219" s="196"/>
      <c r="AC219" s="176" t="s">
        <v>850</v>
      </c>
      <c r="AD219" s="25" t="s">
        <v>850</v>
      </c>
      <c r="AE219" s="25" t="s">
        <v>850</v>
      </c>
      <c r="AF219" s="25" t="s">
        <v>850</v>
      </c>
      <c r="AG219" s="25" t="s">
        <v>850</v>
      </c>
      <c r="AH219" s="25" t="s">
        <v>850</v>
      </c>
      <c r="AI219" s="25" t="s">
        <v>850</v>
      </c>
      <c r="AJ219" s="25" t="s">
        <v>850</v>
      </c>
      <c r="AK219" s="25" t="s">
        <v>850</v>
      </c>
      <c r="AL219" s="25" t="s">
        <v>850</v>
      </c>
      <c r="AM219" s="25" t="s">
        <v>850</v>
      </c>
      <c r="AN219" s="25" t="s">
        <v>850</v>
      </c>
      <c r="AO219" s="159" t="s">
        <v>850</v>
      </c>
    </row>
    <row r="220" spans="1:41" s="109" customFormat="1" ht="38.25">
      <c r="A220" s="352"/>
      <c r="B220" s="349"/>
      <c r="C220" s="342"/>
      <c r="D220" s="332"/>
      <c r="E220" s="334"/>
      <c r="F220" s="35">
        <f>'PROGRAMADO_METAS_PRODUCTO 2018'!F220</f>
        <v>201</v>
      </c>
      <c r="G220" s="22">
        <f>'PROGRAMADO_METAS_PRODUCTO 2018'!G220</f>
        <v>33</v>
      </c>
      <c r="H220" s="35" t="str">
        <f>'PROGRAMADO_METAS_PRODUCTO 2018'!I220</f>
        <v>Desarrollar 4 cursos  de capacitación a líderes comunitarios en GRD</v>
      </c>
      <c r="I220" s="35">
        <f>'PROGRAMADO_METAS_PRODUCTO 2018'!J220</f>
        <v>4</v>
      </c>
      <c r="J220" s="35" t="str">
        <f>'PROGRAMADO_METAS_PRODUCTO 2018'!K220</f>
        <v>Incremento
(Acumulado)</v>
      </c>
      <c r="K220" s="35" t="str">
        <f>'PROGRAMADO_METAS_PRODUCTO 2018'!L220</f>
        <v>RIE201</v>
      </c>
      <c r="L220" s="35" t="str">
        <f>'PROGRAMADO_METAS_PRODUCTO 2018'!N220</f>
        <v>Número de cursos de capacitación en GRD a líderes comunitarios</v>
      </c>
      <c r="M220" s="35" t="str">
        <f>'PROGRAMADO_METAS_PRODUCTO 2018'!O220</f>
        <v>Gestión del Riesgo y Prevención de Desastres</v>
      </c>
      <c r="N220" s="35">
        <f>'PROGRAMADO_METAS_PRODUCTO 2018'!Q220</f>
        <v>0</v>
      </c>
      <c r="O220" s="53">
        <f>'PROGRAMADO_METAS_PRODUCTO 2018'!R220</f>
        <v>1</v>
      </c>
      <c r="P220" s="53">
        <f>'PROGRAMADO_METAS_PRODUCTO 2018'!S220</f>
        <v>1</v>
      </c>
      <c r="Q220" s="53">
        <f>'PROGRAMADO_METAS_PRODUCTO 2018'!T220</f>
        <v>1</v>
      </c>
      <c r="R220" s="53">
        <f>'PROGRAMADO_METAS_PRODUCTO 2018'!U220</f>
        <v>1</v>
      </c>
      <c r="S220" s="35" t="str">
        <f>'PROGRAMADO_METAS_PRODUCTO 2018'!V220</f>
        <v>Unidad de Gestión del Riesgo</v>
      </c>
      <c r="T220" s="158"/>
      <c r="U220" s="14">
        <v>0</v>
      </c>
      <c r="V220" s="14">
        <v>0</v>
      </c>
      <c r="W220" s="14">
        <v>0</v>
      </c>
      <c r="X220" s="14">
        <v>0</v>
      </c>
      <c r="Y220" s="14">
        <v>0</v>
      </c>
      <c r="Z220" s="14">
        <v>0</v>
      </c>
      <c r="AA220" s="159">
        <v>0</v>
      </c>
      <c r="AB220" s="196"/>
      <c r="AC220" s="160">
        <v>0</v>
      </c>
      <c r="AD220" s="25">
        <v>0</v>
      </c>
      <c r="AE220" s="25">
        <v>0</v>
      </c>
      <c r="AF220" s="25">
        <v>0</v>
      </c>
      <c r="AG220" s="25">
        <v>0</v>
      </c>
      <c r="AH220" s="25">
        <v>0</v>
      </c>
      <c r="AI220" s="25">
        <v>0</v>
      </c>
      <c r="AJ220" s="25">
        <v>0</v>
      </c>
      <c r="AK220" s="25">
        <v>0</v>
      </c>
      <c r="AL220" s="25">
        <v>0</v>
      </c>
      <c r="AM220" s="25">
        <v>0</v>
      </c>
      <c r="AN220" s="25">
        <v>0</v>
      </c>
      <c r="AO220" s="159">
        <v>0</v>
      </c>
    </row>
    <row r="221" spans="1:41" s="109" customFormat="1" ht="51">
      <c r="A221" s="352"/>
      <c r="B221" s="349"/>
      <c r="C221" s="364"/>
      <c r="D221" s="361"/>
      <c r="E221" s="356"/>
      <c r="F221" s="35">
        <f>'PROGRAMADO_METAS_PRODUCTO 2018'!F221</f>
        <v>202</v>
      </c>
      <c r="G221" s="22">
        <f>'PROGRAMADO_METAS_PRODUCTO 2018'!G221</f>
        <v>33</v>
      </c>
      <c r="H221" s="35" t="str">
        <f>'PROGRAMADO_METAS_PRODUCTO 2018'!I221</f>
        <v>Fortalecer la investigación, desarrollo e innovación en gestión del riesgo.</v>
      </c>
      <c r="I221" s="35">
        <f>'PROGRAMADO_METAS_PRODUCTO 2018'!J221</f>
        <v>6</v>
      </c>
      <c r="J221" s="35" t="str">
        <f>'PROGRAMADO_METAS_PRODUCTO 2018'!K221</f>
        <v>Incremento
(Acumulado)</v>
      </c>
      <c r="K221" s="35" t="str">
        <f>'PROGRAMADO_METAS_PRODUCTO 2018'!L221</f>
        <v>RIE202</v>
      </c>
      <c r="L221" s="35" t="str">
        <f>'PROGRAMADO_METAS_PRODUCTO 2018'!N221</f>
        <v>Número de cursos para fortalecer la investigación, desarrollo e innovación en gestión del riesgo</v>
      </c>
      <c r="M221" s="35" t="str">
        <f>'PROGRAMADO_METAS_PRODUCTO 2018'!O221</f>
        <v>Gestión del Riesgo y Prevención de Desastres</v>
      </c>
      <c r="N221" s="35" t="str">
        <f>'PROGRAMADO_METAS_PRODUCTO 2018'!Q221</f>
        <v>ND</v>
      </c>
      <c r="O221" s="53">
        <f>'PROGRAMADO_METAS_PRODUCTO 2018'!R221</f>
        <v>0</v>
      </c>
      <c r="P221" s="53">
        <f>'PROGRAMADO_METAS_PRODUCTO 2018'!S221</f>
        <v>2</v>
      </c>
      <c r="Q221" s="53">
        <f>'PROGRAMADO_METAS_PRODUCTO 2018'!T221</f>
        <v>2</v>
      </c>
      <c r="R221" s="53">
        <f>'PROGRAMADO_METAS_PRODUCTO 2018'!U221</f>
        <v>2</v>
      </c>
      <c r="S221" s="35" t="str">
        <f>'PROGRAMADO_METAS_PRODUCTO 2018'!V221</f>
        <v>Unidad de Gestión del Riesgo</v>
      </c>
      <c r="T221" s="158"/>
      <c r="U221" s="55" t="s">
        <v>850</v>
      </c>
      <c r="V221" s="55" t="s">
        <v>850</v>
      </c>
      <c r="W221" s="55" t="s">
        <v>850</v>
      </c>
      <c r="X221" s="55" t="s">
        <v>850</v>
      </c>
      <c r="Y221" s="55" t="s">
        <v>850</v>
      </c>
      <c r="Z221" s="55" t="s">
        <v>850</v>
      </c>
      <c r="AA221" s="159" t="s">
        <v>850</v>
      </c>
      <c r="AB221" s="196"/>
      <c r="AC221" s="160">
        <v>0</v>
      </c>
      <c r="AD221" s="25">
        <v>0</v>
      </c>
      <c r="AE221" s="25">
        <v>0</v>
      </c>
      <c r="AF221" s="25">
        <v>0</v>
      </c>
      <c r="AG221" s="25">
        <v>0</v>
      </c>
      <c r="AH221" s="25">
        <v>0</v>
      </c>
      <c r="AI221" s="25">
        <v>0</v>
      </c>
      <c r="AJ221" s="25">
        <v>0</v>
      </c>
      <c r="AK221" s="25">
        <v>0</v>
      </c>
      <c r="AL221" s="25">
        <v>0</v>
      </c>
      <c r="AM221" s="25">
        <v>0</v>
      </c>
      <c r="AN221" s="25">
        <v>0</v>
      </c>
      <c r="AO221" s="159">
        <v>0</v>
      </c>
    </row>
    <row r="222" spans="1:41" s="87" customFormat="1" ht="38.25">
      <c r="A222" s="368" t="str">
        <f>'[1]2_ESTRUCTURA_PDM'!H40</f>
        <v>2.4.02</v>
      </c>
      <c r="B222" s="349">
        <f>'[1]2_ESTRUCTURA_PDM'!I40</f>
        <v>20</v>
      </c>
      <c r="C222" s="363" t="str">
        <f>'[1]2_ESTRUCTURA_PDM'!J40</f>
        <v>Integración de los instrumentos de planificación y desarrollo territorial para la mitigación de los riegos de desastres</v>
      </c>
      <c r="D222" s="371" t="e">
        <f>#REF!</f>
        <v>#REF!</v>
      </c>
      <c r="E222" s="333" t="e">
        <f>#REF!</f>
        <v>#REF!</v>
      </c>
      <c r="F222" s="35" t="str">
        <f>'PROGRAMADO_METAS_PRODUCTO 2018'!F222</f>
        <v>203.1</v>
      </c>
      <c r="G222" s="22">
        <f>'PROGRAMADO_METAS_PRODUCTO 2018'!G222</f>
        <v>25</v>
      </c>
      <c r="H222" s="35" t="str">
        <f>'PROGRAMADO_METAS_PRODUCTO 2018'!I222</f>
        <v>Incorporar las amenazas y riesgo como determinante de ordenamiento territorial</v>
      </c>
      <c r="I222" s="35">
        <f>'PROGRAMADO_METAS_PRODUCTO 2018'!J222</f>
        <v>1</v>
      </c>
      <c r="J222" s="35" t="str">
        <f>'PROGRAMADO_METAS_PRODUCTO 2018'!K222</f>
        <v>Incremento</v>
      </c>
      <c r="K222" s="35" t="str">
        <f>'PROGRAMADO_METAS_PRODUCTO 2018'!L222</f>
        <v>RIE203.1</v>
      </c>
      <c r="L222" s="35" t="str">
        <f>'PROGRAMADO_METAS_PRODUCTO 2018'!N222</f>
        <v>POT adoptado con el tema de riesgo incorporado</v>
      </c>
      <c r="M222" s="35" t="str">
        <f>'PROGRAMADO_METAS_PRODUCTO 2018'!O222</f>
        <v>Gestión del Riesgo y Prevención de Desastres</v>
      </c>
      <c r="N222" s="35">
        <f>'PROGRAMADO_METAS_PRODUCTO 2018'!Q222</f>
        <v>1</v>
      </c>
      <c r="O222" s="53">
        <f>'PROGRAMADO_METAS_PRODUCTO 2018'!R222</f>
        <v>1</v>
      </c>
      <c r="P222" s="53">
        <f>'PROGRAMADO_METAS_PRODUCTO 2018'!S222</f>
        <v>0</v>
      </c>
      <c r="Q222" s="53">
        <f>'PROGRAMADO_METAS_PRODUCTO 2018'!T222</f>
        <v>0</v>
      </c>
      <c r="R222" s="53">
        <f>'PROGRAMADO_METAS_PRODUCTO 2018'!U222</f>
        <v>0</v>
      </c>
      <c r="S222" s="35" t="str">
        <f>'PROGRAMADO_METAS_PRODUCTO 2018'!V222</f>
        <v>Unidad de Gestión del Riesgo</v>
      </c>
      <c r="T222" s="158"/>
      <c r="U222" s="14">
        <v>0</v>
      </c>
      <c r="V222" s="14">
        <v>0</v>
      </c>
      <c r="W222" s="14">
        <v>0</v>
      </c>
      <c r="X222" s="14">
        <v>0</v>
      </c>
      <c r="Y222" s="14">
        <v>0</v>
      </c>
      <c r="Z222" s="14">
        <v>0</v>
      </c>
      <c r="AA222" s="159">
        <v>0</v>
      </c>
      <c r="AB222" s="185"/>
      <c r="AC222" s="160">
        <v>0</v>
      </c>
      <c r="AD222" s="25">
        <v>0</v>
      </c>
      <c r="AE222" s="25">
        <v>0</v>
      </c>
      <c r="AF222" s="25">
        <v>0</v>
      </c>
      <c r="AG222" s="25">
        <v>0</v>
      </c>
      <c r="AH222" s="25">
        <v>0</v>
      </c>
      <c r="AI222" s="25">
        <v>0</v>
      </c>
      <c r="AJ222" s="25">
        <v>100</v>
      </c>
      <c r="AK222" s="25">
        <v>100</v>
      </c>
      <c r="AL222" s="25">
        <v>100</v>
      </c>
      <c r="AM222" s="25">
        <v>100</v>
      </c>
      <c r="AN222" s="25">
        <v>100</v>
      </c>
      <c r="AO222" s="159">
        <v>100</v>
      </c>
    </row>
    <row r="223" spans="1:41" s="87" customFormat="1" ht="51">
      <c r="A223" s="352"/>
      <c r="B223" s="349"/>
      <c r="C223" s="342"/>
      <c r="D223" s="332"/>
      <c r="E223" s="334"/>
      <c r="F223" s="35" t="str">
        <f>'PROGRAMADO_METAS_PRODUCTO 2018'!F223</f>
        <v>203.2</v>
      </c>
      <c r="G223" s="22">
        <f>'PROGRAMADO_METAS_PRODUCTO 2018'!G223</f>
        <v>25</v>
      </c>
      <c r="H223" s="35" t="str">
        <f>'PROGRAMADO_METAS_PRODUCTO 2018'!I223</f>
        <v>Impulsar el control en la aplicación de las consideraciones de riesgo en el uso del suelo</v>
      </c>
      <c r="I223" s="35">
        <f>'PROGRAMADO_METAS_PRODUCTO 2018'!J223</f>
        <v>10</v>
      </c>
      <c r="J223" s="35" t="str">
        <f>'PROGRAMADO_METAS_PRODUCTO 2018'!K223</f>
        <v>Incremento
(Acumulado)</v>
      </c>
      <c r="K223" s="35" t="str">
        <f>'PROGRAMADO_METAS_PRODUCTO 2018'!L223</f>
        <v>RIE203.2</v>
      </c>
      <c r="L223" s="35" t="str">
        <f>'PROGRAMADO_METAS_PRODUCTO 2018'!N223</f>
        <v>Estudios detallados realizados, con consideraciones de riesgo en uso de suelo</v>
      </c>
      <c r="M223" s="35" t="str">
        <f>'PROGRAMADO_METAS_PRODUCTO 2018'!O223</f>
        <v>Gestión del Riesgo y Prevención de Desastres</v>
      </c>
      <c r="N223" s="35" t="str">
        <f>'PROGRAMADO_METAS_PRODUCTO 2018'!Q223</f>
        <v>ND</v>
      </c>
      <c r="O223" s="53">
        <f>'PROGRAMADO_METAS_PRODUCTO 2018'!R223</f>
        <v>0</v>
      </c>
      <c r="P223" s="53">
        <f>'PROGRAMADO_METAS_PRODUCTO 2018'!S223</f>
        <v>2</v>
      </c>
      <c r="Q223" s="53">
        <f>'PROGRAMADO_METAS_PRODUCTO 2018'!T223</f>
        <v>3</v>
      </c>
      <c r="R223" s="53">
        <f>'PROGRAMADO_METAS_PRODUCTO 2018'!U223</f>
        <v>5</v>
      </c>
      <c r="S223" s="35" t="str">
        <f>'PROGRAMADO_METAS_PRODUCTO 2018'!V223</f>
        <v>Unidad de Gestión del Riesgo</v>
      </c>
      <c r="T223" s="158"/>
      <c r="U223" s="55" t="s">
        <v>850</v>
      </c>
      <c r="V223" s="55" t="s">
        <v>850</v>
      </c>
      <c r="W223" s="55" t="s">
        <v>850</v>
      </c>
      <c r="X223" s="55" t="s">
        <v>850</v>
      </c>
      <c r="Y223" s="55" t="s">
        <v>850</v>
      </c>
      <c r="Z223" s="55" t="s">
        <v>850</v>
      </c>
      <c r="AA223" s="159" t="s">
        <v>850</v>
      </c>
      <c r="AB223" s="185"/>
      <c r="AC223" s="160">
        <v>0</v>
      </c>
      <c r="AD223" s="25">
        <v>0</v>
      </c>
      <c r="AE223" s="25">
        <v>0</v>
      </c>
      <c r="AF223" s="25">
        <v>0</v>
      </c>
      <c r="AG223" s="25">
        <v>0</v>
      </c>
      <c r="AH223" s="25">
        <v>0</v>
      </c>
      <c r="AI223" s="25">
        <v>0</v>
      </c>
      <c r="AJ223" s="25">
        <v>0</v>
      </c>
      <c r="AK223" s="25">
        <v>0</v>
      </c>
      <c r="AL223" s="25">
        <v>0</v>
      </c>
      <c r="AM223" s="25">
        <v>0</v>
      </c>
      <c r="AN223" s="25">
        <v>0</v>
      </c>
      <c r="AO223" s="159">
        <v>0</v>
      </c>
    </row>
    <row r="224" spans="1:41" s="87" customFormat="1" ht="51">
      <c r="A224" s="352"/>
      <c r="B224" s="349"/>
      <c r="C224" s="342"/>
      <c r="D224" s="361"/>
      <c r="E224" s="356"/>
      <c r="F224" s="35">
        <f>'PROGRAMADO_METAS_PRODUCTO 2018'!F224</f>
        <v>204</v>
      </c>
      <c r="G224" s="22">
        <f>'PROGRAMADO_METAS_PRODUCTO 2018'!G224</f>
        <v>50</v>
      </c>
      <c r="H224" s="35" t="str">
        <f>'PROGRAMADO_METAS_PRODUCTO 2018'!I224</f>
        <v>Apoyar la implementación del plan de manejo de la cuenca del río Chinchiná referente a la Gestión del Riesgo</v>
      </c>
      <c r="I224" s="35">
        <f>'PROGRAMADO_METAS_PRODUCTO 2018'!J224</f>
        <v>1</v>
      </c>
      <c r="J224" s="35" t="str">
        <f>'PROGRAMADO_METAS_PRODUCTO 2018'!K224</f>
        <v>Mantenimiento
(Stock)</v>
      </c>
      <c r="K224" s="35" t="str">
        <f>'PROGRAMADO_METAS_PRODUCTO 2018'!L224</f>
        <v>RIE204</v>
      </c>
      <c r="L224" s="35" t="str">
        <f>'PROGRAMADO_METAS_PRODUCTO 2018'!N224</f>
        <v>Convenios realizados con CORPOCALDAS</v>
      </c>
      <c r="M224" s="35" t="str">
        <f>'PROGRAMADO_METAS_PRODUCTO 2018'!O224</f>
        <v>Gestión del Riesgo y Prevención de Desastres</v>
      </c>
      <c r="N224" s="35" t="str">
        <f>'PROGRAMADO_METAS_PRODUCTO 2018'!Q224</f>
        <v>ND</v>
      </c>
      <c r="O224" s="53">
        <f>'PROGRAMADO_METAS_PRODUCTO 2018'!R224</f>
        <v>0</v>
      </c>
      <c r="P224" s="53">
        <f>'PROGRAMADO_METAS_PRODUCTO 2018'!S224</f>
        <v>1</v>
      </c>
      <c r="Q224" s="53">
        <f>'PROGRAMADO_METAS_PRODUCTO 2018'!T224</f>
        <v>1</v>
      </c>
      <c r="R224" s="53">
        <f>'PROGRAMADO_METAS_PRODUCTO 2018'!U224</f>
        <v>1</v>
      </c>
      <c r="S224" s="35" t="str">
        <f>'PROGRAMADO_METAS_PRODUCTO 2018'!V224</f>
        <v>Unidad de Gestión del Riesgo</v>
      </c>
      <c r="T224" s="158"/>
      <c r="U224" s="55" t="s">
        <v>850</v>
      </c>
      <c r="V224" s="55" t="s">
        <v>850</v>
      </c>
      <c r="W224" s="55" t="s">
        <v>850</v>
      </c>
      <c r="X224" s="55" t="s">
        <v>850</v>
      </c>
      <c r="Y224" s="55" t="s">
        <v>850</v>
      </c>
      <c r="Z224" s="55" t="s">
        <v>850</v>
      </c>
      <c r="AA224" s="159" t="s">
        <v>850</v>
      </c>
      <c r="AB224" s="185"/>
      <c r="AC224" s="176">
        <v>0</v>
      </c>
      <c r="AD224" s="25">
        <v>0</v>
      </c>
      <c r="AE224" s="25">
        <v>0</v>
      </c>
      <c r="AF224" s="25">
        <v>0</v>
      </c>
      <c r="AG224" s="25">
        <v>0</v>
      </c>
      <c r="AH224" s="25">
        <v>0</v>
      </c>
      <c r="AI224" s="25">
        <v>0</v>
      </c>
      <c r="AJ224" s="25">
        <v>0</v>
      </c>
      <c r="AK224" s="25">
        <v>0</v>
      </c>
      <c r="AL224" s="25">
        <v>0</v>
      </c>
      <c r="AM224" s="25">
        <v>0</v>
      </c>
      <c r="AN224" s="25">
        <v>0</v>
      </c>
      <c r="AO224" s="159">
        <v>0</v>
      </c>
    </row>
    <row r="225" spans="1:41" s="87" customFormat="1" ht="38.25">
      <c r="A225" s="352"/>
      <c r="B225" s="349"/>
      <c r="C225" s="342"/>
      <c r="D225" s="371" t="e">
        <f>#REF!</f>
        <v>#REF!</v>
      </c>
      <c r="E225" s="333" t="e">
        <f>#REF!</f>
        <v>#REF!</v>
      </c>
      <c r="F225" s="35">
        <f>'PROGRAMADO_METAS_PRODUCTO 2018'!F225</f>
        <v>205</v>
      </c>
      <c r="G225" s="22">
        <f>'PROGRAMADO_METAS_PRODUCTO 2018'!G225</f>
        <v>34</v>
      </c>
      <c r="H225" s="35" t="str">
        <f>'PROGRAMADO_METAS_PRODUCTO 2018'!I225</f>
        <v>Implementar las obras de mitigación exigidas en sitios críticos priorizados</v>
      </c>
      <c r="I225" s="35">
        <f>'PROGRAMADO_METAS_PRODUCTO 2018'!J225</f>
        <v>80</v>
      </c>
      <c r="J225" s="35" t="str">
        <f>'PROGRAMADO_METAS_PRODUCTO 2018'!K225</f>
        <v>Incremento
(Acumulado)</v>
      </c>
      <c r="K225" s="79" t="str">
        <f>'PROGRAMADO_METAS_PRODUCTO 2018'!L225</f>
        <v>RIE205</v>
      </c>
      <c r="L225" s="79" t="str">
        <f>'PROGRAMADO_METAS_PRODUCTO 2018'!N225</f>
        <v>Obras de mitigación implementadas</v>
      </c>
      <c r="M225" s="79" t="str">
        <f>'PROGRAMADO_METAS_PRODUCTO 2018'!O225</f>
        <v>Gestión del Riesgo y Prevención de Desastres</v>
      </c>
      <c r="N225" s="35">
        <f>'PROGRAMADO_METAS_PRODUCTO 2018'!Q225</f>
        <v>68</v>
      </c>
      <c r="O225" s="53">
        <f>'PROGRAMADO_METAS_PRODUCTO 2018'!R225</f>
        <v>20</v>
      </c>
      <c r="P225" s="53">
        <f>'PROGRAMADO_METAS_PRODUCTO 2018'!S225</f>
        <v>20</v>
      </c>
      <c r="Q225" s="53">
        <f>'PROGRAMADO_METAS_PRODUCTO 2018'!T225</f>
        <v>20</v>
      </c>
      <c r="R225" s="53">
        <f>'PROGRAMADO_METAS_PRODUCTO 2018'!U225</f>
        <v>20</v>
      </c>
      <c r="S225" s="35" t="str">
        <f>'PROGRAMADO_METAS_PRODUCTO 2018'!V225</f>
        <v>Unidad de Gestión del Riesgo</v>
      </c>
      <c r="T225" s="158"/>
      <c r="U225" s="14">
        <v>0</v>
      </c>
      <c r="V225" s="14">
        <v>0</v>
      </c>
      <c r="W225" s="14">
        <v>0</v>
      </c>
      <c r="X225" s="14">
        <v>0</v>
      </c>
      <c r="Y225" s="14">
        <v>0</v>
      </c>
      <c r="Z225" s="14">
        <v>0</v>
      </c>
      <c r="AA225" s="159">
        <v>0</v>
      </c>
      <c r="AB225" s="185"/>
      <c r="AC225" s="160">
        <v>0</v>
      </c>
      <c r="AD225" s="25">
        <v>10</v>
      </c>
      <c r="AE225" s="25">
        <v>10</v>
      </c>
      <c r="AF225" s="25">
        <v>10</v>
      </c>
      <c r="AG225" s="25">
        <v>15</v>
      </c>
      <c r="AH225" s="25">
        <v>55.000000000000007</v>
      </c>
      <c r="AI225" s="25">
        <v>55.000000000000007</v>
      </c>
      <c r="AJ225" s="25">
        <v>55.000000000000007</v>
      </c>
      <c r="AK225" s="25">
        <v>55.000000000000007</v>
      </c>
      <c r="AL225" s="25">
        <v>55.000000000000007</v>
      </c>
      <c r="AM225" s="25">
        <v>167.5</v>
      </c>
      <c r="AN225" s="25">
        <v>167.5</v>
      </c>
      <c r="AO225" s="159">
        <v>100</v>
      </c>
    </row>
    <row r="226" spans="1:41" s="87" customFormat="1" ht="76.5">
      <c r="A226" s="352"/>
      <c r="B226" s="349"/>
      <c r="C226" s="342"/>
      <c r="D226" s="332"/>
      <c r="E226" s="334"/>
      <c r="F226" s="35">
        <f>'PROGRAMADO_METAS_PRODUCTO 2018'!F226</f>
        <v>206</v>
      </c>
      <c r="G226" s="22">
        <f>'PROGRAMADO_METAS_PRODUCTO 2018'!G226</f>
        <v>33</v>
      </c>
      <c r="H226" s="35" t="str">
        <f>'PROGRAMADO_METAS_PRODUCTO 2018'!I226</f>
        <v>Realizar al 100% el manteni-miento a las obras de protección en Manizales en el área Urbana, a través del fortaleci-miento del Programa Guardianas de Ladera y otros específicos.</v>
      </c>
      <c r="I226" s="35">
        <f>'PROGRAMADO_METAS_PRODUCTO 2018'!J226</f>
        <v>100</v>
      </c>
      <c r="J226" s="35" t="str">
        <f>'PROGRAMADO_METAS_PRODUCTO 2018'!K226</f>
        <v>Mantenimiento
(Stock)</v>
      </c>
      <c r="K226" s="79" t="str">
        <f>'PROGRAMADO_METAS_PRODUCTO 2018'!L226</f>
        <v>RIE206</v>
      </c>
      <c r="L226" s="79" t="str">
        <f>'PROGRAMADO_METAS_PRODUCTO 2018'!N226</f>
        <v>Porcentaje de obras de protección con mantenimiento</v>
      </c>
      <c r="M226" s="79" t="str">
        <f>'PROGRAMADO_METAS_PRODUCTO 2018'!O226</f>
        <v>Gestión del Riesgo y Prevención de Desastres</v>
      </c>
      <c r="N226" s="35">
        <f>'PROGRAMADO_METAS_PRODUCTO 2018'!Q226</f>
        <v>0</v>
      </c>
      <c r="O226" s="53">
        <f>'PROGRAMADO_METAS_PRODUCTO 2018'!R226</f>
        <v>100</v>
      </c>
      <c r="P226" s="53">
        <f>'PROGRAMADO_METAS_PRODUCTO 2018'!S226</f>
        <v>100</v>
      </c>
      <c r="Q226" s="53">
        <f>'PROGRAMADO_METAS_PRODUCTO 2018'!T226</f>
        <v>100</v>
      </c>
      <c r="R226" s="53">
        <f>'PROGRAMADO_METAS_PRODUCTO 2018'!U226</f>
        <v>100</v>
      </c>
      <c r="S226" s="35" t="str">
        <f>'PROGRAMADO_METAS_PRODUCTO 2018'!V226</f>
        <v>Unidad de Gestión del Riesgo</v>
      </c>
      <c r="T226" s="158"/>
      <c r="U226" s="55">
        <v>44.85</v>
      </c>
      <c r="V226" s="55">
        <v>61.480000000000004</v>
      </c>
      <c r="W226" s="55">
        <v>74.52</v>
      </c>
      <c r="X226" s="55">
        <v>86.61</v>
      </c>
      <c r="Y226" s="55">
        <v>97.95</v>
      </c>
      <c r="Z226" s="55">
        <v>97.95</v>
      </c>
      <c r="AA226" s="159">
        <v>97.95</v>
      </c>
      <c r="AB226" s="185"/>
      <c r="AC226" s="176">
        <v>0</v>
      </c>
      <c r="AD226" s="25">
        <v>0</v>
      </c>
      <c r="AE226" s="25">
        <v>11.29</v>
      </c>
      <c r="AF226" s="25">
        <v>29.94</v>
      </c>
      <c r="AG226" s="25">
        <v>42.51</v>
      </c>
      <c r="AH226" s="25">
        <v>60.480000000000004</v>
      </c>
      <c r="AI226" s="25">
        <v>75.319999999999993</v>
      </c>
      <c r="AJ226" s="25">
        <v>91.44</v>
      </c>
      <c r="AK226" s="25">
        <v>99.8</v>
      </c>
      <c r="AL226" s="25">
        <v>99.9</v>
      </c>
      <c r="AM226" s="25">
        <v>99.9</v>
      </c>
      <c r="AN226" s="25">
        <v>99.9</v>
      </c>
      <c r="AO226" s="159">
        <v>99.9</v>
      </c>
    </row>
    <row r="227" spans="1:41" s="87" customFormat="1" ht="51">
      <c r="A227" s="352"/>
      <c r="B227" s="349"/>
      <c r="C227" s="342"/>
      <c r="D227" s="361"/>
      <c r="E227" s="356"/>
      <c r="F227" s="35">
        <f>'PROGRAMADO_METAS_PRODUCTO 2018'!F227</f>
        <v>207</v>
      </c>
      <c r="G227" s="22">
        <f>'PROGRAMADO_METAS_PRODUCTO 2018'!G227</f>
        <v>33</v>
      </c>
      <c r="H227" s="35" t="str">
        <f>'PROGRAMADO_METAS_PRODUCTO 2018'!I227</f>
        <v>Promover el reforzamiento estructural de bienes públicos indispensables prioritarios y la infraestructura de líneas vitales</v>
      </c>
      <c r="I227" s="35">
        <f>'PROGRAMADO_METAS_PRODUCTO 2018'!J227</f>
        <v>2</v>
      </c>
      <c r="J227" s="35" t="str">
        <f>'PROGRAMADO_METAS_PRODUCTO 2018'!K227</f>
        <v>Incremento
(Acumulado)</v>
      </c>
      <c r="K227" s="35" t="str">
        <f>'PROGRAMADO_METAS_PRODUCTO 2018'!L227</f>
        <v>RIE207</v>
      </c>
      <c r="L227" s="35" t="str">
        <f>'PROGRAMADO_METAS_PRODUCTO 2018'!N227</f>
        <v>Número de reforzamientos de bienes públicos indispensables</v>
      </c>
      <c r="M227" s="35" t="str">
        <f>'PROGRAMADO_METAS_PRODUCTO 2018'!O227</f>
        <v>Gestión del Riesgo y Prevención de Desastres</v>
      </c>
      <c r="N227" s="35" t="str">
        <f>'PROGRAMADO_METAS_PRODUCTO 2018'!Q227</f>
        <v>ND</v>
      </c>
      <c r="O227" s="53">
        <f>'PROGRAMADO_METAS_PRODUCTO 2018'!R227</f>
        <v>0</v>
      </c>
      <c r="P227" s="53">
        <f>'PROGRAMADO_METAS_PRODUCTO 2018'!S227</f>
        <v>1</v>
      </c>
      <c r="Q227" s="53">
        <f>'PROGRAMADO_METAS_PRODUCTO 2018'!T227</f>
        <v>0</v>
      </c>
      <c r="R227" s="53">
        <f>'PROGRAMADO_METAS_PRODUCTO 2018'!U227</f>
        <v>1</v>
      </c>
      <c r="S227" s="35" t="str">
        <f>'PROGRAMADO_METAS_PRODUCTO 2018'!V227</f>
        <v>Unidad de Gestión del Riesgo</v>
      </c>
      <c r="T227" s="158"/>
      <c r="U227" s="55" t="s">
        <v>850</v>
      </c>
      <c r="V227" s="55" t="s">
        <v>850</v>
      </c>
      <c r="W227" s="55" t="s">
        <v>850</v>
      </c>
      <c r="X227" s="55" t="s">
        <v>850</v>
      </c>
      <c r="Y227" s="55" t="s">
        <v>850</v>
      </c>
      <c r="Z227" s="55" t="s">
        <v>850</v>
      </c>
      <c r="AA227" s="159" t="s">
        <v>850</v>
      </c>
      <c r="AB227" s="185"/>
      <c r="AC227" s="160">
        <v>0</v>
      </c>
      <c r="AD227" s="25">
        <v>0</v>
      </c>
      <c r="AE227" s="25">
        <v>0</v>
      </c>
      <c r="AF227" s="25">
        <v>0</v>
      </c>
      <c r="AG227" s="25">
        <v>0</v>
      </c>
      <c r="AH227" s="25">
        <v>0</v>
      </c>
      <c r="AI227" s="25">
        <v>0</v>
      </c>
      <c r="AJ227" s="25">
        <v>0</v>
      </c>
      <c r="AK227" s="25">
        <v>0</v>
      </c>
      <c r="AL227" s="25">
        <v>0</v>
      </c>
      <c r="AM227" s="25">
        <v>0</v>
      </c>
      <c r="AN227" s="25">
        <v>0</v>
      </c>
      <c r="AO227" s="159">
        <v>0</v>
      </c>
    </row>
    <row r="228" spans="1:41" s="87" customFormat="1" ht="63.75">
      <c r="A228" s="352"/>
      <c r="B228" s="349"/>
      <c r="C228" s="342"/>
      <c r="D228" s="371" t="e">
        <f>#REF!</f>
        <v>#REF!</v>
      </c>
      <c r="E228" s="333" t="e">
        <f>#REF!</f>
        <v>#REF!</v>
      </c>
      <c r="F228" s="35">
        <f>'PROGRAMADO_METAS_PRODUCTO 2018'!F228</f>
        <v>208</v>
      </c>
      <c r="G228" s="22">
        <f>'PROGRAMADO_METAS_PRODUCTO 2018'!G228</f>
        <v>50</v>
      </c>
      <c r="H228" s="35" t="str">
        <f>'PROGRAMADO_METAS_PRODUCTO 2018'!I228</f>
        <v xml:space="preserve">Impulsar los programas de acceso a vivienda que beneficie la población en riesgo no mitigable </v>
      </c>
      <c r="I228" s="35">
        <f>'PROGRAMADO_METAS_PRODUCTO 2018'!J228</f>
        <v>1</v>
      </c>
      <c r="J228" s="35" t="str">
        <f>'PROGRAMADO_METAS_PRODUCTO 2018'!K228</f>
        <v>Mantenimiento
(Stock)</v>
      </c>
      <c r="K228" s="35" t="str">
        <f>'PROGRAMADO_METAS_PRODUCTO 2018'!L228</f>
        <v>RIE208</v>
      </c>
      <c r="L228" s="35" t="str">
        <f>'PROGRAMADO_METAS_PRODUCTO 2018'!N228</f>
        <v>Número de programas gestionados o impulsados para el acceso a vivienda que beneficie a oblación en riesgo no mitigable</v>
      </c>
      <c r="M228" s="35" t="str">
        <f>'PROGRAMADO_METAS_PRODUCTO 2018'!O228</f>
        <v>Atención de Urgencias y Emergencias</v>
      </c>
      <c r="N228" s="35" t="str">
        <f>'PROGRAMADO_METAS_PRODUCTO 2018'!Q228</f>
        <v>ND</v>
      </c>
      <c r="O228" s="53">
        <f>'PROGRAMADO_METAS_PRODUCTO 2018'!R228</f>
        <v>1</v>
      </c>
      <c r="P228" s="53">
        <f>'PROGRAMADO_METAS_PRODUCTO 2018'!S228</f>
        <v>1</v>
      </c>
      <c r="Q228" s="53">
        <f>'PROGRAMADO_METAS_PRODUCTO 2018'!T228</f>
        <v>1</v>
      </c>
      <c r="R228" s="53">
        <f>'PROGRAMADO_METAS_PRODUCTO 2018'!U228</f>
        <v>1</v>
      </c>
      <c r="S228" s="35" t="str">
        <f>'PROGRAMADO_METAS_PRODUCTO 2018'!V228</f>
        <v>Unidad de Gestión del Riesgo</v>
      </c>
      <c r="T228" s="158"/>
      <c r="U228" s="14">
        <v>0</v>
      </c>
      <c r="V228" s="14">
        <v>0</v>
      </c>
      <c r="W228" s="14">
        <v>0</v>
      </c>
      <c r="X228" s="14">
        <v>0</v>
      </c>
      <c r="Y228" s="14">
        <v>0</v>
      </c>
      <c r="Z228" s="14">
        <v>0</v>
      </c>
      <c r="AA228" s="159">
        <v>0</v>
      </c>
      <c r="AB228" s="185"/>
      <c r="AC228" s="160">
        <v>0</v>
      </c>
      <c r="AD228" s="25">
        <v>0</v>
      </c>
      <c r="AE228" s="25">
        <v>0</v>
      </c>
      <c r="AF228" s="25">
        <v>0</v>
      </c>
      <c r="AG228" s="25">
        <v>0</v>
      </c>
      <c r="AH228" s="25">
        <v>0</v>
      </c>
      <c r="AI228" s="25">
        <v>0</v>
      </c>
      <c r="AJ228" s="25">
        <v>0</v>
      </c>
      <c r="AK228" s="25">
        <v>0</v>
      </c>
      <c r="AL228" s="25">
        <v>0</v>
      </c>
      <c r="AM228" s="25">
        <v>0</v>
      </c>
      <c r="AN228" s="25">
        <v>0</v>
      </c>
      <c r="AO228" s="159">
        <v>0</v>
      </c>
    </row>
    <row r="229" spans="1:41" s="87" customFormat="1" ht="63.75">
      <c r="A229" s="352"/>
      <c r="B229" s="349"/>
      <c r="C229" s="342"/>
      <c r="D229" s="361"/>
      <c r="E229" s="356"/>
      <c r="F229" s="35">
        <f>'PROGRAMADO_METAS_PRODUCTO 2018'!F229</f>
        <v>209</v>
      </c>
      <c r="G229" s="22">
        <f>'PROGRAMADO_METAS_PRODUCTO 2018'!G229</f>
        <v>50</v>
      </c>
      <c r="H229" s="35" t="str">
        <f>'PROGRAMADO_METAS_PRODUCTO 2018'!I229</f>
        <v>Apoyar los programas de mejoramiento integral del entorno en barrios marginales</v>
      </c>
      <c r="I229" s="35">
        <f>'PROGRAMADO_METAS_PRODUCTO 2018'!J229</f>
        <v>1</v>
      </c>
      <c r="J229" s="35" t="str">
        <f>'PROGRAMADO_METAS_PRODUCTO 2018'!K229</f>
        <v>Mantenimiento
(Stock)</v>
      </c>
      <c r="K229" s="35" t="str">
        <f>'PROGRAMADO_METAS_PRODUCTO 2018'!L229</f>
        <v>RIE209</v>
      </c>
      <c r="L229" s="35" t="str">
        <f>'PROGRAMADO_METAS_PRODUCTO 2018'!N229</f>
        <v>Número de programas apoyados en mejoramiento integral del entorno en barrios marginales</v>
      </c>
      <c r="M229" s="35" t="str">
        <f>'PROGRAMADO_METAS_PRODUCTO 2018'!O229</f>
        <v>Promoción y Desarrollo de Proyectos de Vivienda y Solución de Necesidades Habitacionales</v>
      </c>
      <c r="N229" s="35">
        <f>'PROGRAMADO_METAS_PRODUCTO 2018'!Q229</f>
        <v>1</v>
      </c>
      <c r="O229" s="53">
        <f>'PROGRAMADO_METAS_PRODUCTO 2018'!R229</f>
        <v>0</v>
      </c>
      <c r="P229" s="53">
        <f>'PROGRAMADO_METAS_PRODUCTO 2018'!S229</f>
        <v>1</v>
      </c>
      <c r="Q229" s="53">
        <f>'PROGRAMADO_METAS_PRODUCTO 2018'!T229</f>
        <v>1</v>
      </c>
      <c r="R229" s="53">
        <f>'PROGRAMADO_METAS_PRODUCTO 2018'!U229</f>
        <v>1</v>
      </c>
      <c r="S229" s="35" t="str">
        <f>'PROGRAMADO_METAS_PRODUCTO 2018'!V229</f>
        <v>Unidad de Gestión del Riesgo</v>
      </c>
      <c r="T229" s="158"/>
      <c r="U229" s="55" t="s">
        <v>850</v>
      </c>
      <c r="V229" s="55" t="s">
        <v>850</v>
      </c>
      <c r="W229" s="55" t="s">
        <v>850</v>
      </c>
      <c r="X229" s="55" t="s">
        <v>850</v>
      </c>
      <c r="Y229" s="55" t="s">
        <v>850</v>
      </c>
      <c r="Z229" s="55" t="s">
        <v>850</v>
      </c>
      <c r="AA229" s="159" t="s">
        <v>850</v>
      </c>
      <c r="AB229" s="185"/>
      <c r="AC229" s="176">
        <v>0</v>
      </c>
      <c r="AD229" s="25">
        <v>0</v>
      </c>
      <c r="AE229" s="25">
        <v>0</v>
      </c>
      <c r="AF229" s="25">
        <v>0</v>
      </c>
      <c r="AG229" s="25">
        <v>0</v>
      </c>
      <c r="AH229" s="25">
        <v>0</v>
      </c>
      <c r="AI229" s="25">
        <v>0</v>
      </c>
      <c r="AJ229" s="25">
        <v>0</v>
      </c>
      <c r="AK229" s="25">
        <v>0</v>
      </c>
      <c r="AL229" s="25">
        <v>0</v>
      </c>
      <c r="AM229" s="25">
        <v>0</v>
      </c>
      <c r="AN229" s="25">
        <v>0</v>
      </c>
      <c r="AO229" s="159">
        <v>0</v>
      </c>
    </row>
    <row r="230" spans="1:41" s="87" customFormat="1" ht="63.75">
      <c r="A230" s="352"/>
      <c r="B230" s="349"/>
      <c r="C230" s="342"/>
      <c r="D230" s="371" t="e">
        <f>#REF!</f>
        <v>#REF!</v>
      </c>
      <c r="E230" s="333" t="e">
        <f>#REF!</f>
        <v>#REF!</v>
      </c>
      <c r="F230" s="35">
        <f>'PROGRAMADO_METAS_PRODUCTO 2018'!F230</f>
        <v>210</v>
      </c>
      <c r="G230" s="22">
        <f>'PROGRAMADO_METAS_PRODUCTO 2018'!G230</f>
        <v>50</v>
      </c>
      <c r="H230" s="35" t="str">
        <f>'PROGRAMADO_METAS_PRODUCTO 2018'!I230</f>
        <v xml:space="preserve">
Ajustar, adoptar e implementar la norma geotécnica local y de movimientos de tierra
</v>
      </c>
      <c r="I230" s="35">
        <f>'PROGRAMADO_METAS_PRODUCTO 2018'!J230</f>
        <v>1</v>
      </c>
      <c r="J230" s="35" t="str">
        <f>'PROGRAMADO_METAS_PRODUCTO 2018'!K230</f>
        <v>Incremento</v>
      </c>
      <c r="K230" s="35" t="str">
        <f>'PROGRAMADO_METAS_PRODUCTO 2018'!L230</f>
        <v>RIE210</v>
      </c>
      <c r="L230" s="35" t="str">
        <f>'PROGRAMADO_METAS_PRODUCTO 2018'!N230</f>
        <v>Acuerdo o decreto expedido para implementar la norma geotécnica local y de movimientos de tierra</v>
      </c>
      <c r="M230" s="35" t="str">
        <f>'PROGRAMADO_METAS_PRODUCTO 2018'!O230</f>
        <v>Gestión del Riesgo y Prevención de Desastres</v>
      </c>
      <c r="N230" s="35">
        <f>'PROGRAMADO_METAS_PRODUCTO 2018'!Q230</f>
        <v>0</v>
      </c>
      <c r="O230" s="53">
        <f>'PROGRAMADO_METAS_PRODUCTO 2018'!R230</f>
        <v>0</v>
      </c>
      <c r="P230" s="53">
        <f>'PROGRAMADO_METAS_PRODUCTO 2018'!S230</f>
        <v>1</v>
      </c>
      <c r="Q230" s="53">
        <f>'PROGRAMADO_METAS_PRODUCTO 2018'!T230</f>
        <v>0</v>
      </c>
      <c r="R230" s="53">
        <f>'PROGRAMADO_METAS_PRODUCTO 2018'!U230</f>
        <v>0</v>
      </c>
      <c r="S230" s="35" t="str">
        <f>'PROGRAMADO_METAS_PRODUCTO 2018'!V230</f>
        <v>Unidad de Gestión del Riesgo</v>
      </c>
      <c r="T230" s="158"/>
      <c r="U230" s="55" t="s">
        <v>850</v>
      </c>
      <c r="V230" s="55" t="s">
        <v>850</v>
      </c>
      <c r="W230" s="55" t="s">
        <v>850</v>
      </c>
      <c r="X230" s="55" t="s">
        <v>850</v>
      </c>
      <c r="Y230" s="55" t="s">
        <v>850</v>
      </c>
      <c r="Z230" s="55" t="s">
        <v>850</v>
      </c>
      <c r="AA230" s="159" t="s">
        <v>850</v>
      </c>
      <c r="AB230" s="185"/>
      <c r="AC230" s="176">
        <v>0</v>
      </c>
      <c r="AD230" s="25">
        <v>0</v>
      </c>
      <c r="AE230" s="25">
        <v>0</v>
      </c>
      <c r="AF230" s="25">
        <v>0</v>
      </c>
      <c r="AG230" s="25">
        <v>0</v>
      </c>
      <c r="AH230" s="25">
        <v>0</v>
      </c>
      <c r="AI230" s="25">
        <v>0</v>
      </c>
      <c r="AJ230" s="25">
        <v>0</v>
      </c>
      <c r="AK230" s="25">
        <v>0</v>
      </c>
      <c r="AL230" s="25">
        <v>0</v>
      </c>
      <c r="AM230" s="25">
        <v>0</v>
      </c>
      <c r="AN230" s="25">
        <v>0</v>
      </c>
      <c r="AO230" s="159">
        <v>0</v>
      </c>
    </row>
    <row r="231" spans="1:41" s="87" customFormat="1" ht="63.75">
      <c r="A231" s="352"/>
      <c r="B231" s="349"/>
      <c r="C231" s="342"/>
      <c r="D231" s="361"/>
      <c r="E231" s="356"/>
      <c r="F231" s="35">
        <f>'PROGRAMADO_METAS_PRODUCTO 2018'!F231</f>
        <v>211</v>
      </c>
      <c r="G231" s="22">
        <f>'PROGRAMADO_METAS_PRODUCTO 2018'!G231</f>
        <v>50</v>
      </c>
      <c r="H231" s="35" t="str">
        <f>'PROGRAMADO_METAS_PRODUCTO 2018'!I231</f>
        <v>Elaborar una estrategia para vincular la historia de desastres y de la gestión del riesgo en las actividades culturales y de patrimonio</v>
      </c>
      <c r="I231" s="35">
        <f>'PROGRAMADO_METAS_PRODUCTO 2018'!J231</f>
        <v>1</v>
      </c>
      <c r="J231" s="35" t="str">
        <f>'PROGRAMADO_METAS_PRODUCTO 2018'!K231</f>
        <v>Incremento</v>
      </c>
      <c r="K231" s="35" t="str">
        <f>'PROGRAMADO_METAS_PRODUCTO 2018'!L231</f>
        <v>RIE211</v>
      </c>
      <c r="L231" s="35" t="str">
        <f>'PROGRAMADO_METAS_PRODUCTO 2018'!N231</f>
        <v>Estrategia para vincular la historia de desastres y de la gestión del riesgo en las actividades culturales y de patrimonio</v>
      </c>
      <c r="M231" s="35" t="str">
        <f>'PROGRAMADO_METAS_PRODUCTO 2018'!O231</f>
        <v>Gestión del Riesgo y Prevención de Desastres</v>
      </c>
      <c r="N231" s="35" t="str">
        <f>'PROGRAMADO_METAS_PRODUCTO 2018'!Q231</f>
        <v>ND</v>
      </c>
      <c r="O231" s="53">
        <f>'PROGRAMADO_METAS_PRODUCTO 2018'!R231</f>
        <v>0</v>
      </c>
      <c r="P231" s="53">
        <f>'PROGRAMADO_METAS_PRODUCTO 2018'!S231</f>
        <v>1</v>
      </c>
      <c r="Q231" s="53">
        <f>'PROGRAMADO_METAS_PRODUCTO 2018'!T231</f>
        <v>0</v>
      </c>
      <c r="R231" s="53">
        <f>'PROGRAMADO_METAS_PRODUCTO 2018'!U231</f>
        <v>0</v>
      </c>
      <c r="S231" s="35" t="str">
        <f>'PROGRAMADO_METAS_PRODUCTO 2018'!V231</f>
        <v>Unidad de Gestión del Riesgo</v>
      </c>
      <c r="T231" s="158"/>
      <c r="U231" s="55" t="s">
        <v>850</v>
      </c>
      <c r="V231" s="55" t="s">
        <v>850</v>
      </c>
      <c r="W231" s="55" t="s">
        <v>850</v>
      </c>
      <c r="X231" s="55" t="s">
        <v>850</v>
      </c>
      <c r="Y231" s="55" t="s">
        <v>850</v>
      </c>
      <c r="Z231" s="55" t="s">
        <v>850</v>
      </c>
      <c r="AA231" s="159" t="s">
        <v>850</v>
      </c>
      <c r="AB231" s="185"/>
      <c r="AC231" s="176">
        <v>0</v>
      </c>
      <c r="AD231" s="25">
        <v>0</v>
      </c>
      <c r="AE231" s="25">
        <v>0</v>
      </c>
      <c r="AF231" s="25">
        <v>0</v>
      </c>
      <c r="AG231" s="25">
        <v>0</v>
      </c>
      <c r="AH231" s="25">
        <v>0</v>
      </c>
      <c r="AI231" s="25">
        <v>0</v>
      </c>
      <c r="AJ231" s="25">
        <v>0</v>
      </c>
      <c r="AK231" s="25">
        <v>0</v>
      </c>
      <c r="AL231" s="25">
        <v>0</v>
      </c>
      <c r="AM231" s="25">
        <v>0</v>
      </c>
      <c r="AN231" s="25">
        <v>0</v>
      </c>
      <c r="AO231" s="159">
        <v>0</v>
      </c>
    </row>
    <row r="232" spans="1:41" ht="38.25">
      <c r="A232" s="352"/>
      <c r="B232" s="349"/>
      <c r="C232" s="364"/>
      <c r="D232" s="21" t="e">
        <f>#REF!</f>
        <v>#REF!</v>
      </c>
      <c r="E232" s="22" t="e">
        <f>#REF!</f>
        <v>#REF!</v>
      </c>
      <c r="F232" s="35">
        <f>'PROGRAMADO_METAS_PRODUCTO 2018'!F232</f>
        <v>212</v>
      </c>
      <c r="G232" s="22">
        <f>'PROGRAMADO_METAS_PRODUCTO 2018'!G232</f>
        <v>100</v>
      </c>
      <c r="H232" s="35" t="str">
        <f>'PROGRAMADO_METAS_PRODUCTO 2018'!I232</f>
        <v>Construir la primera fase de la planta de tratamiento de lodos de la Planta Luis Prieto Gomez</v>
      </c>
      <c r="I232" s="35">
        <f>'PROGRAMADO_METAS_PRODUCTO 2018'!J232</f>
        <v>1</v>
      </c>
      <c r="J232" s="35" t="str">
        <f>'PROGRAMADO_METAS_PRODUCTO 2018'!K232</f>
        <v>Incremento</v>
      </c>
      <c r="K232" s="35" t="str">
        <f>'PROGRAMADO_METAS_PRODUCTO 2018'!L232</f>
        <v>AGU212</v>
      </c>
      <c r="L232" s="35" t="str">
        <f>'PROGRAMADO_METAS_PRODUCTO 2018'!N232</f>
        <v>Planta de tratamiento de lodos construída: Primera fase</v>
      </c>
      <c r="M232" s="35" t="str">
        <f>'PROGRAMADO_METAS_PRODUCTO 2018'!O232</f>
        <v>NA</v>
      </c>
      <c r="N232" s="35">
        <f>'PROGRAMADO_METAS_PRODUCTO 2018'!Q232</f>
        <v>0</v>
      </c>
      <c r="O232" s="53">
        <f>'PROGRAMADO_METAS_PRODUCTO 2018'!R232</f>
        <v>0</v>
      </c>
      <c r="P232" s="53">
        <f>'PROGRAMADO_METAS_PRODUCTO 2018'!S232</f>
        <v>0</v>
      </c>
      <c r="Q232" s="53">
        <f>'PROGRAMADO_METAS_PRODUCTO 2018'!T232</f>
        <v>1</v>
      </c>
      <c r="R232" s="53">
        <f>'PROGRAMADO_METAS_PRODUCTO 2018'!U232</f>
        <v>0</v>
      </c>
      <c r="S232" s="64" t="str">
        <f>'PROGRAMADO_METAS_PRODUCTO 2018'!V232</f>
        <v>Aguas de Manizales</v>
      </c>
      <c r="T232" s="158"/>
      <c r="U232" s="55" t="s">
        <v>850</v>
      </c>
      <c r="V232" s="55" t="s">
        <v>850</v>
      </c>
      <c r="W232" s="55" t="s">
        <v>850</v>
      </c>
      <c r="X232" s="55" t="s">
        <v>850</v>
      </c>
      <c r="Y232" s="55" t="s">
        <v>850</v>
      </c>
      <c r="Z232" s="55" t="s">
        <v>850</v>
      </c>
      <c r="AA232" s="159" t="s">
        <v>850</v>
      </c>
      <c r="AB232" s="197"/>
      <c r="AC232" s="176" t="s">
        <v>850</v>
      </c>
      <c r="AD232" s="25" t="s">
        <v>850</v>
      </c>
      <c r="AE232" s="25" t="s">
        <v>850</v>
      </c>
      <c r="AF232" s="25" t="s">
        <v>850</v>
      </c>
      <c r="AG232" s="25" t="s">
        <v>850</v>
      </c>
      <c r="AH232" s="25" t="s">
        <v>850</v>
      </c>
      <c r="AI232" s="25" t="s">
        <v>850</v>
      </c>
      <c r="AJ232" s="25" t="s">
        <v>850</v>
      </c>
      <c r="AK232" s="25" t="s">
        <v>850</v>
      </c>
      <c r="AL232" s="25" t="s">
        <v>850</v>
      </c>
      <c r="AM232" s="25" t="s">
        <v>850</v>
      </c>
      <c r="AN232" s="25" t="s">
        <v>850</v>
      </c>
      <c r="AO232" s="159" t="s">
        <v>850</v>
      </c>
    </row>
    <row r="233" spans="1:41" s="109" customFormat="1" ht="38.25">
      <c r="A233" s="362" t="str">
        <f>'[1]2_ESTRUCTURA_PDM'!H41</f>
        <v>2.4.03</v>
      </c>
      <c r="B233" s="339">
        <f>'[1]2_ESTRUCTURA_PDM'!I41</f>
        <v>20</v>
      </c>
      <c r="C233" s="369" t="str">
        <f>'[1]2_ESTRUCTURA_PDM'!J41</f>
        <v>Capacidad de respuesta interintistucional y de recuperación frente a emergencias y desastres</v>
      </c>
      <c r="D233" s="371" t="e">
        <f>#REF!</f>
        <v>#REF!</v>
      </c>
      <c r="E233" s="333" t="e">
        <f>#REF!</f>
        <v>#REF!</v>
      </c>
      <c r="F233" s="331">
        <f>'PROGRAMADO_METAS_PRODUCTO 2018'!F233</f>
        <v>213</v>
      </c>
      <c r="G233" s="22">
        <f>'PROGRAMADO_METAS_PRODUCTO 2018'!G233</f>
        <v>50</v>
      </c>
      <c r="H233" s="331" t="str">
        <f>'PROGRAMADO_METAS_PRODUCTO 2018'!I233</f>
        <v>Formular la Estrategia Municipal de Respuesta a Emergencias (EMRE) y llevar la prueba mediante dos ejercicios de simulación y simulacros</v>
      </c>
      <c r="I233" s="33">
        <f>'PROGRAMADO_METAS_PRODUCTO 2018'!J233</f>
        <v>100</v>
      </c>
      <c r="J233" s="33" t="str">
        <f>'PROGRAMADO_METAS_PRODUCTO 2018'!K233</f>
        <v>Incremento</v>
      </c>
      <c r="K233" s="35" t="str">
        <f>'PROGRAMADO_METAS_PRODUCTO 2018'!L233</f>
        <v>RIE213.1</v>
      </c>
      <c r="L233" s="35" t="str">
        <f>'PROGRAMADO_METAS_PRODUCTO 2018'!N233</f>
        <v>EMRE Formulado</v>
      </c>
      <c r="M233" s="35" t="str">
        <f>'PROGRAMADO_METAS_PRODUCTO 2018'!O233</f>
        <v>Atención de Urgencias y Emergencias</v>
      </c>
      <c r="N233" s="35">
        <f>'PROGRAMADO_METAS_PRODUCTO 2018'!Q233</f>
        <v>100</v>
      </c>
      <c r="O233" s="53">
        <f>'PROGRAMADO_METAS_PRODUCTO 2018'!R233</f>
        <v>100</v>
      </c>
      <c r="P233" s="53">
        <f>'PROGRAMADO_METAS_PRODUCTO 2018'!S233</f>
        <v>0</v>
      </c>
      <c r="Q233" s="53">
        <f>'PROGRAMADO_METAS_PRODUCTO 2018'!T233</f>
        <v>0</v>
      </c>
      <c r="R233" s="53">
        <f>'PROGRAMADO_METAS_PRODUCTO 2018'!U233</f>
        <v>0</v>
      </c>
      <c r="S233" s="331" t="str">
        <f>'PROGRAMADO_METAS_PRODUCTO 2018'!V233</f>
        <v>Unidad de Gestión del Riesgo</v>
      </c>
      <c r="T233" s="158"/>
      <c r="U233" s="14">
        <v>100</v>
      </c>
      <c r="V233" s="14">
        <v>100</v>
      </c>
      <c r="W233" s="14">
        <v>100</v>
      </c>
      <c r="X233" s="14">
        <v>100</v>
      </c>
      <c r="Y233" s="14">
        <v>100</v>
      </c>
      <c r="Z233" s="14">
        <v>100</v>
      </c>
      <c r="AA233" s="159">
        <v>100</v>
      </c>
      <c r="AB233" s="196"/>
      <c r="AC233" s="160" t="s">
        <v>2319</v>
      </c>
      <c r="AD233" s="25" t="s">
        <v>2319</v>
      </c>
      <c r="AE233" s="25" t="s">
        <v>2319</v>
      </c>
      <c r="AF233" s="25" t="s">
        <v>2319</v>
      </c>
      <c r="AG233" s="25" t="s">
        <v>2319</v>
      </c>
      <c r="AH233" s="25" t="s">
        <v>2319</v>
      </c>
      <c r="AI233" s="25" t="s">
        <v>2319</v>
      </c>
      <c r="AJ233" s="25" t="s">
        <v>2319</v>
      </c>
      <c r="AK233" s="25" t="s">
        <v>2319</v>
      </c>
      <c r="AL233" s="25" t="s">
        <v>2319</v>
      </c>
      <c r="AM233" s="25" t="s">
        <v>2319</v>
      </c>
      <c r="AN233" s="25" t="s">
        <v>2319</v>
      </c>
      <c r="AO233" s="25" t="s">
        <v>2319</v>
      </c>
    </row>
    <row r="234" spans="1:41" s="109" customFormat="1" ht="38.25">
      <c r="A234" s="336"/>
      <c r="B234" s="339"/>
      <c r="C234" s="354"/>
      <c r="D234" s="361"/>
      <c r="E234" s="356"/>
      <c r="F234" s="361">
        <f>'PROGRAMADO_METAS_PRODUCTO 2018'!F234</f>
        <v>0</v>
      </c>
      <c r="G234" s="22">
        <f>'PROGRAMADO_METAS_PRODUCTO 2018'!G234</f>
        <v>50</v>
      </c>
      <c r="H234" s="361">
        <f>'PROGRAMADO_METAS_PRODUCTO 2018'!I234</f>
        <v>0</v>
      </c>
      <c r="I234" s="33">
        <f>'PROGRAMADO_METAS_PRODUCTO 2018'!J234</f>
        <v>2</v>
      </c>
      <c r="J234" s="33" t="str">
        <f>'PROGRAMADO_METAS_PRODUCTO 2018'!K234</f>
        <v>Incremento
(Acumulado)</v>
      </c>
      <c r="K234" s="35" t="str">
        <f>'PROGRAMADO_METAS_PRODUCTO 2018'!L234</f>
        <v>RIE213.2</v>
      </c>
      <c r="L234" s="35" t="str">
        <f>'PROGRAMADO_METAS_PRODUCTO 2018'!N234</f>
        <v>Número de ejercicios de simulacro y simulación realizados</v>
      </c>
      <c r="M234" s="35" t="str">
        <f>'PROGRAMADO_METAS_PRODUCTO 2018'!O234</f>
        <v>Atención de Urgencias y Emergencias</v>
      </c>
      <c r="N234" s="35" t="str">
        <f>'PROGRAMADO_METAS_PRODUCTO 2018'!Q234</f>
        <v>ND</v>
      </c>
      <c r="O234" s="53">
        <f>'PROGRAMADO_METAS_PRODUCTO 2018'!R234</f>
        <v>1</v>
      </c>
      <c r="P234" s="53">
        <f>'PROGRAMADO_METAS_PRODUCTO 2018'!S234</f>
        <v>0</v>
      </c>
      <c r="Q234" s="53">
        <f>'PROGRAMADO_METAS_PRODUCTO 2018'!T234</f>
        <v>1</v>
      </c>
      <c r="R234" s="53">
        <f>'PROGRAMADO_METAS_PRODUCTO 2018'!U234</f>
        <v>0</v>
      </c>
      <c r="S234" s="361">
        <f>'PROGRAMADO_METAS_PRODUCTO 2018'!V234</f>
        <v>0</v>
      </c>
      <c r="T234" s="158"/>
      <c r="U234" s="14">
        <v>0</v>
      </c>
      <c r="V234" s="14">
        <v>0</v>
      </c>
      <c r="W234" s="14">
        <v>0</v>
      </c>
      <c r="X234" s="14">
        <v>100</v>
      </c>
      <c r="Y234" s="14">
        <v>100</v>
      </c>
      <c r="Z234" s="14">
        <v>100</v>
      </c>
      <c r="AA234" s="159">
        <v>100</v>
      </c>
      <c r="AB234" s="196"/>
      <c r="AC234" s="176" t="s">
        <v>850</v>
      </c>
      <c r="AD234" s="25" t="s">
        <v>850</v>
      </c>
      <c r="AE234" s="25" t="s">
        <v>850</v>
      </c>
      <c r="AF234" s="25" t="s">
        <v>850</v>
      </c>
      <c r="AG234" s="25" t="s">
        <v>850</v>
      </c>
      <c r="AH234" s="25" t="s">
        <v>850</v>
      </c>
      <c r="AI234" s="25" t="s">
        <v>850</v>
      </c>
      <c r="AJ234" s="25" t="s">
        <v>850</v>
      </c>
      <c r="AK234" s="25" t="s">
        <v>850</v>
      </c>
      <c r="AL234" s="25" t="s">
        <v>850</v>
      </c>
      <c r="AM234" s="25" t="s">
        <v>850</v>
      </c>
      <c r="AN234" s="25" t="s">
        <v>850</v>
      </c>
      <c r="AO234" s="159" t="s">
        <v>850</v>
      </c>
    </row>
    <row r="235" spans="1:41" s="111" customFormat="1" ht="38.25">
      <c r="A235" s="336"/>
      <c r="B235" s="339"/>
      <c r="C235" s="354"/>
      <c r="D235" s="371" t="e">
        <f>#REF!</f>
        <v>#REF!</v>
      </c>
      <c r="E235" s="333" t="e">
        <f>#REF!</f>
        <v>#REF!</v>
      </c>
      <c r="F235" s="35">
        <f>'PROGRAMADO_METAS_PRODUCTO 2018'!F235</f>
        <v>214</v>
      </c>
      <c r="G235" s="22">
        <f>'PROGRAMADO_METAS_PRODUCTO 2018'!G235</f>
        <v>50</v>
      </c>
      <c r="H235" s="35" t="str">
        <f>'PROGRAMADO_METAS_PRODUCTO 2018'!I235</f>
        <v>Realizar la atención y la ayuda al 100% de las familias afectadas por desastres</v>
      </c>
      <c r="I235" s="35">
        <f>'PROGRAMADO_METAS_PRODUCTO 2018'!J235</f>
        <v>100</v>
      </c>
      <c r="J235" s="35" t="str">
        <f>'PROGRAMADO_METAS_PRODUCTO 2018'!K235</f>
        <v>Mantenimiento
(Stock)</v>
      </c>
      <c r="K235" s="35" t="str">
        <f>'PROGRAMADO_METAS_PRODUCTO 2018'!L235</f>
        <v>RIE214</v>
      </c>
      <c r="L235" s="35" t="str">
        <f>'PROGRAMADO_METAS_PRODUCTO 2018'!N235</f>
        <v>Porcentaje de familias atendidas, afectadas por desastres</v>
      </c>
      <c r="M235" s="35" t="str">
        <f>'PROGRAMADO_METAS_PRODUCTO 2018'!O235</f>
        <v>Atención de Urgencias y Emergencias</v>
      </c>
      <c r="N235" s="35">
        <f>'PROGRAMADO_METAS_PRODUCTO 2018'!Q235</f>
        <v>100</v>
      </c>
      <c r="O235" s="53">
        <f>'PROGRAMADO_METAS_PRODUCTO 2018'!R235</f>
        <v>100</v>
      </c>
      <c r="P235" s="53">
        <f>'PROGRAMADO_METAS_PRODUCTO 2018'!S235</f>
        <v>100</v>
      </c>
      <c r="Q235" s="53">
        <f>'PROGRAMADO_METAS_PRODUCTO 2018'!T235</f>
        <v>100</v>
      </c>
      <c r="R235" s="53">
        <f>'PROGRAMADO_METAS_PRODUCTO 2018'!U235</f>
        <v>100</v>
      </c>
      <c r="S235" s="35" t="str">
        <f>'PROGRAMADO_METAS_PRODUCTO 2018'!V235</f>
        <v>Unidad de Gestión del Riesgo</v>
      </c>
      <c r="T235" s="158"/>
      <c r="U235" s="14">
        <v>100</v>
      </c>
      <c r="V235" s="14">
        <v>100</v>
      </c>
      <c r="W235" s="14">
        <v>100</v>
      </c>
      <c r="X235" s="14">
        <v>100</v>
      </c>
      <c r="Y235" s="14">
        <v>100</v>
      </c>
      <c r="Z235" s="14">
        <v>100</v>
      </c>
      <c r="AA235" s="159">
        <v>100</v>
      </c>
      <c r="AB235" s="198"/>
      <c r="AC235" s="160">
        <v>100</v>
      </c>
      <c r="AD235" s="25">
        <v>100</v>
      </c>
      <c r="AE235" s="25">
        <v>100</v>
      </c>
      <c r="AF235" s="25">
        <v>100</v>
      </c>
      <c r="AG235" s="25">
        <v>100</v>
      </c>
      <c r="AH235" s="25">
        <v>100</v>
      </c>
      <c r="AI235" s="25">
        <v>100</v>
      </c>
      <c r="AJ235" s="25">
        <v>100</v>
      </c>
      <c r="AK235" s="25">
        <v>100</v>
      </c>
      <c r="AL235" s="25">
        <v>100</v>
      </c>
      <c r="AM235" s="25">
        <v>100</v>
      </c>
      <c r="AN235" s="25">
        <v>100</v>
      </c>
      <c r="AO235" s="159">
        <v>100</v>
      </c>
    </row>
    <row r="236" spans="1:41" s="111" customFormat="1" ht="51">
      <c r="A236" s="336"/>
      <c r="B236" s="339"/>
      <c r="C236" s="354"/>
      <c r="D236" s="332"/>
      <c r="E236" s="334"/>
      <c r="F236" s="35">
        <f>'PROGRAMADO_METAS_PRODUCTO 2018'!F236</f>
        <v>215</v>
      </c>
      <c r="G236" s="22">
        <f>'PROGRAMADO_METAS_PRODUCTO 2018'!G236</f>
        <v>25</v>
      </c>
      <c r="H236" s="35" t="str">
        <f>'PROGRAMADO_METAS_PRODUCTO 2018'!I236</f>
        <v>Apoyar al voluntariado y a entidades de respuesta en el municipio</v>
      </c>
      <c r="I236" s="35">
        <f>'PROGRAMADO_METAS_PRODUCTO 2018'!J236</f>
        <v>100</v>
      </c>
      <c r="J236" s="35" t="str">
        <f>'PROGRAMADO_METAS_PRODUCTO 2018'!K236</f>
        <v>Mantenimiento
(Stock)</v>
      </c>
      <c r="K236" s="35" t="str">
        <f>'PROGRAMADO_METAS_PRODUCTO 2018'!L236</f>
        <v>RIE215</v>
      </c>
      <c r="L236" s="35" t="str">
        <f>'PROGRAMADO_METAS_PRODUCTO 2018'!N236</f>
        <v>Porcentaje de avance en los procesos de apoyo al voluntariado y a entidades de respuesta</v>
      </c>
      <c r="M236" s="35" t="str">
        <f>'PROGRAMADO_METAS_PRODUCTO 2018'!O236</f>
        <v>Atención de Urgencias y Emergencias</v>
      </c>
      <c r="N236" s="35" t="str">
        <f>'PROGRAMADO_METAS_PRODUCTO 2018'!Q236</f>
        <v>ND</v>
      </c>
      <c r="O236" s="53">
        <f>'PROGRAMADO_METAS_PRODUCTO 2018'!R236</f>
        <v>100</v>
      </c>
      <c r="P236" s="53">
        <f>'PROGRAMADO_METAS_PRODUCTO 2018'!S236</f>
        <v>100</v>
      </c>
      <c r="Q236" s="53">
        <f>'PROGRAMADO_METAS_PRODUCTO 2018'!T236</f>
        <v>100</v>
      </c>
      <c r="R236" s="53">
        <f>'PROGRAMADO_METAS_PRODUCTO 2018'!U236</f>
        <v>100</v>
      </c>
      <c r="S236" s="35" t="str">
        <f>'PROGRAMADO_METAS_PRODUCTO 2018'!V236</f>
        <v>Unidad de Gestión del Riesgo</v>
      </c>
      <c r="T236" s="158"/>
      <c r="U236" s="14">
        <v>100</v>
      </c>
      <c r="V236" s="14">
        <v>100</v>
      </c>
      <c r="W236" s="14">
        <v>100</v>
      </c>
      <c r="X236" s="14">
        <v>100</v>
      </c>
      <c r="Y236" s="14">
        <v>100</v>
      </c>
      <c r="Z236" s="14">
        <v>100</v>
      </c>
      <c r="AA236" s="159">
        <v>100</v>
      </c>
      <c r="AB236" s="198"/>
      <c r="AC236" s="160">
        <v>60</v>
      </c>
      <c r="AD236" s="25">
        <v>60</v>
      </c>
      <c r="AE236" s="25">
        <v>80</v>
      </c>
      <c r="AF236" s="25">
        <v>80</v>
      </c>
      <c r="AG236" s="25">
        <v>80</v>
      </c>
      <c r="AH236" s="25">
        <v>80</v>
      </c>
      <c r="AI236" s="25">
        <v>100</v>
      </c>
      <c r="AJ236" s="25">
        <v>100</v>
      </c>
      <c r="AK236" s="25">
        <v>100</v>
      </c>
      <c r="AL236" s="25">
        <v>100</v>
      </c>
      <c r="AM236" s="25">
        <v>100</v>
      </c>
      <c r="AN236" s="25">
        <v>100</v>
      </c>
      <c r="AO236" s="159">
        <v>100</v>
      </c>
    </row>
    <row r="237" spans="1:41" s="111" customFormat="1" ht="51">
      <c r="A237" s="336"/>
      <c r="B237" s="339"/>
      <c r="C237" s="354"/>
      <c r="D237" s="361"/>
      <c r="E237" s="356"/>
      <c r="F237" s="35">
        <f>'PROGRAMADO_METAS_PRODUCTO 2018'!F237</f>
        <v>216</v>
      </c>
      <c r="G237" s="22">
        <f>'PROGRAMADO_METAS_PRODUCTO 2018'!G237</f>
        <v>25</v>
      </c>
      <c r="H237" s="35" t="str">
        <f>'PROGRAMADO_METAS_PRODUCTO 2018'!I237</f>
        <v>Dotar, operativizar y poner en servicio el Centro de Operaciones de Emergencia de Manizales</v>
      </c>
      <c r="I237" s="35">
        <f>'PROGRAMADO_METAS_PRODUCTO 2018'!J237</f>
        <v>100</v>
      </c>
      <c r="J237" s="35" t="str">
        <f>'PROGRAMADO_METAS_PRODUCTO 2018'!K237</f>
        <v>Incremento
(Acumulado)</v>
      </c>
      <c r="K237" s="35" t="str">
        <f>'PROGRAMADO_METAS_PRODUCTO 2018'!L237</f>
        <v>RIE216</v>
      </c>
      <c r="L237" s="35" t="str">
        <f>'PROGRAMADO_METAS_PRODUCTO 2018'!N237</f>
        <v>Porcentaje de avance en la dotación y funcionamiento del Centro de Operaciones de Emergencia de Manizales</v>
      </c>
      <c r="M237" s="35" t="str">
        <f>'PROGRAMADO_METAS_PRODUCTO 2018'!O237</f>
        <v>Atención de Urgencias y Emergencias</v>
      </c>
      <c r="N237" s="35" t="str">
        <f>'PROGRAMADO_METAS_PRODUCTO 2018'!Q237</f>
        <v>ND</v>
      </c>
      <c r="O237" s="170">
        <f>'PROGRAMADO_METAS_PRODUCTO 2018'!R237</f>
        <v>25</v>
      </c>
      <c r="P237" s="170">
        <f>'PROGRAMADO_METAS_PRODUCTO 2018'!S237</f>
        <v>50</v>
      </c>
      <c r="Q237" s="170">
        <f>'PROGRAMADO_METAS_PRODUCTO 2018'!T237</f>
        <v>75</v>
      </c>
      <c r="R237" s="170">
        <f>'PROGRAMADO_METAS_PRODUCTO 2018'!U237</f>
        <v>100</v>
      </c>
      <c r="S237" s="35" t="str">
        <f>'PROGRAMADO_METAS_PRODUCTO 2018'!V237</f>
        <v>Unidad de Gestión del Riesgo</v>
      </c>
      <c r="T237" s="158"/>
      <c r="U237" s="14">
        <v>0</v>
      </c>
      <c r="V237" s="14">
        <v>0</v>
      </c>
      <c r="W237" s="14">
        <v>0</v>
      </c>
      <c r="X237" s="14">
        <v>0</v>
      </c>
      <c r="Y237" s="14">
        <v>0</v>
      </c>
      <c r="Z237" s="14">
        <v>0</v>
      </c>
      <c r="AA237" s="159">
        <v>0</v>
      </c>
      <c r="AB237" s="198"/>
      <c r="AC237" s="160">
        <v>0</v>
      </c>
      <c r="AD237" s="25">
        <v>0</v>
      </c>
      <c r="AE237" s="25">
        <v>0</v>
      </c>
      <c r="AF237" s="25">
        <v>0</v>
      </c>
      <c r="AG237" s="25">
        <v>0</v>
      </c>
      <c r="AH237" s="25">
        <v>0</v>
      </c>
      <c r="AI237" s="25">
        <v>0</v>
      </c>
      <c r="AJ237" s="25">
        <v>0</v>
      </c>
      <c r="AK237" s="25">
        <v>0</v>
      </c>
      <c r="AL237" s="25">
        <v>0</v>
      </c>
      <c r="AM237" s="25">
        <v>0</v>
      </c>
      <c r="AN237" s="25">
        <v>0</v>
      </c>
      <c r="AO237" s="159">
        <v>0</v>
      </c>
    </row>
    <row r="238" spans="1:41" s="111" customFormat="1" ht="51">
      <c r="A238" s="336"/>
      <c r="B238" s="339"/>
      <c r="C238" s="354"/>
      <c r="D238" s="371" t="e">
        <f>#REF!</f>
        <v>#REF!</v>
      </c>
      <c r="E238" s="333" t="e">
        <f>#REF!</f>
        <v>#REF!</v>
      </c>
      <c r="F238" s="35">
        <f>'PROGRAMADO_METAS_PRODUCTO 2018'!F238</f>
        <v>217</v>
      </c>
      <c r="G238" s="22">
        <f>'PROGRAMADO_METAS_PRODUCTO 2018'!G238</f>
        <v>50</v>
      </c>
      <c r="H238" s="35" t="str">
        <f>'PROGRAMADO_METAS_PRODUCTO 2018'!I238</f>
        <v>Actualizar y socializar a través de 4 talleres los procedimien-tos para la evaluación de daños post sismo</v>
      </c>
      <c r="I238" s="35">
        <f>'PROGRAMADO_METAS_PRODUCTO 2018'!J238</f>
        <v>4</v>
      </c>
      <c r="J238" s="35" t="str">
        <f>'PROGRAMADO_METAS_PRODUCTO 2018'!K238</f>
        <v>Incremento
(Acumulado)</v>
      </c>
      <c r="K238" s="35" t="str">
        <f>'PROGRAMADO_METAS_PRODUCTO 2018'!L238</f>
        <v>RIE217</v>
      </c>
      <c r="L238" s="35" t="str">
        <f>'PROGRAMADO_METAS_PRODUCTO 2018'!N238</f>
        <v>Talleres realizados sobre los procedimientos para la evaluación de daños post sismo</v>
      </c>
      <c r="M238" s="35" t="str">
        <f>'PROGRAMADO_METAS_PRODUCTO 2018'!O238</f>
        <v>Atención de Urgencias y Emergencias</v>
      </c>
      <c r="N238" s="35" t="str">
        <f>'PROGRAMADO_METAS_PRODUCTO 2018'!Q238</f>
        <v>ND</v>
      </c>
      <c r="O238" s="53">
        <f>'PROGRAMADO_METAS_PRODUCTO 2018'!R238</f>
        <v>1</v>
      </c>
      <c r="P238" s="53">
        <f>'PROGRAMADO_METAS_PRODUCTO 2018'!S238</f>
        <v>1</v>
      </c>
      <c r="Q238" s="53">
        <f>'PROGRAMADO_METAS_PRODUCTO 2018'!T238</f>
        <v>1</v>
      </c>
      <c r="R238" s="53">
        <f>'PROGRAMADO_METAS_PRODUCTO 2018'!U238</f>
        <v>1</v>
      </c>
      <c r="S238" s="35" t="str">
        <f>'PROGRAMADO_METAS_PRODUCTO 2018'!V238</f>
        <v>Unidad de Gestión del Riesgo</v>
      </c>
      <c r="T238" s="158"/>
      <c r="U238" s="14">
        <v>0</v>
      </c>
      <c r="V238" s="14">
        <v>0</v>
      </c>
      <c r="W238" s="14">
        <v>0</v>
      </c>
      <c r="X238" s="14">
        <v>0</v>
      </c>
      <c r="Y238" s="14">
        <v>0</v>
      </c>
      <c r="Z238" s="14">
        <v>0</v>
      </c>
      <c r="AA238" s="159">
        <v>0</v>
      </c>
      <c r="AB238" s="198"/>
      <c r="AC238" s="160">
        <v>0</v>
      </c>
      <c r="AD238" s="25">
        <v>0</v>
      </c>
      <c r="AE238" s="25">
        <v>0</v>
      </c>
      <c r="AF238" s="25">
        <v>0</v>
      </c>
      <c r="AG238" s="25">
        <v>0</v>
      </c>
      <c r="AH238" s="25">
        <v>0</v>
      </c>
      <c r="AI238" s="25">
        <v>0</v>
      </c>
      <c r="AJ238" s="25">
        <v>0</v>
      </c>
      <c r="AK238" s="25">
        <v>0</v>
      </c>
      <c r="AL238" s="25">
        <v>0</v>
      </c>
      <c r="AM238" s="25">
        <v>0</v>
      </c>
      <c r="AN238" s="25">
        <v>0</v>
      </c>
      <c r="AO238" s="159">
        <v>0</v>
      </c>
    </row>
    <row r="239" spans="1:41" s="111" customFormat="1" ht="63.75">
      <c r="A239" s="336"/>
      <c r="B239" s="339"/>
      <c r="C239" s="354"/>
      <c r="D239" s="361"/>
      <c r="E239" s="356"/>
      <c r="F239" s="35">
        <f>'PROGRAMADO_METAS_PRODUCTO 2018'!F239</f>
        <v>218</v>
      </c>
      <c r="G239" s="22">
        <f>'PROGRAMADO_METAS_PRODUCTO 2018'!G239</f>
        <v>50</v>
      </c>
      <c r="H239" s="35" t="str">
        <f>'PROGRAMADO_METAS_PRODUCTO 2018'!I239</f>
        <v>Formular el Plan de Acción Específico para la recuperación de Manizales, conforme los escenarios de riesgo posibles o priorizados</v>
      </c>
      <c r="I239" s="35">
        <f>'PROGRAMADO_METAS_PRODUCTO 2018'!J239</f>
        <v>100</v>
      </c>
      <c r="J239" s="35" t="str">
        <f>'PROGRAMADO_METAS_PRODUCTO 2018'!K239</f>
        <v>Incremento
(Acumulado)</v>
      </c>
      <c r="K239" s="35" t="str">
        <f>'PROGRAMADO_METAS_PRODUCTO 2018'!L239</f>
        <v>RIE218</v>
      </c>
      <c r="L239" s="35" t="str">
        <f>'PROGRAMADO_METAS_PRODUCTO 2018'!N239</f>
        <v>Porcentaje de avance en la formulación del Plan de Acción específico para recuperación</v>
      </c>
      <c r="M239" s="35" t="str">
        <f>'PROGRAMADO_METAS_PRODUCTO 2018'!O239</f>
        <v>Atención de Urgencias y Emergencias</v>
      </c>
      <c r="N239" s="35">
        <f>'PROGRAMADO_METAS_PRODUCTO 2018'!Q239</f>
        <v>0</v>
      </c>
      <c r="O239" s="170">
        <f>'PROGRAMADO_METAS_PRODUCTO 2018'!R239</f>
        <v>25</v>
      </c>
      <c r="P239" s="170">
        <f>'PROGRAMADO_METAS_PRODUCTO 2018'!S239</f>
        <v>50</v>
      </c>
      <c r="Q239" s="170">
        <f>'PROGRAMADO_METAS_PRODUCTO 2018'!T239</f>
        <v>75</v>
      </c>
      <c r="R239" s="170">
        <f>'PROGRAMADO_METAS_PRODUCTO 2018'!U239</f>
        <v>100</v>
      </c>
      <c r="S239" s="35" t="str">
        <f>'PROGRAMADO_METAS_PRODUCTO 2018'!V239</f>
        <v>Unidad de Gestión del Riesgo</v>
      </c>
      <c r="T239" s="158"/>
      <c r="U239" s="14">
        <v>0</v>
      </c>
      <c r="V239" s="14">
        <v>0</v>
      </c>
      <c r="W239" s="14">
        <v>0</v>
      </c>
      <c r="X239" s="14">
        <v>0</v>
      </c>
      <c r="Y239" s="14">
        <v>0</v>
      </c>
      <c r="Z239" s="14">
        <v>0</v>
      </c>
      <c r="AA239" s="159">
        <v>0</v>
      </c>
      <c r="AB239" s="198"/>
      <c r="AC239" s="160">
        <v>0</v>
      </c>
      <c r="AD239" s="25">
        <v>0</v>
      </c>
      <c r="AE239" s="25">
        <v>0</v>
      </c>
      <c r="AF239" s="25">
        <v>0</v>
      </c>
      <c r="AG239" s="25">
        <v>0</v>
      </c>
      <c r="AH239" s="25">
        <v>0</v>
      </c>
      <c r="AI239" s="25">
        <v>0</v>
      </c>
      <c r="AJ239" s="25">
        <v>0</v>
      </c>
      <c r="AK239" s="25">
        <v>0</v>
      </c>
      <c r="AL239" s="25">
        <v>0</v>
      </c>
      <c r="AM239" s="25">
        <v>0</v>
      </c>
      <c r="AN239" s="25">
        <v>0</v>
      </c>
      <c r="AO239" s="159">
        <v>0</v>
      </c>
    </row>
    <row r="240" spans="1:41" s="109" customFormat="1" ht="89.25">
      <c r="A240" s="336"/>
      <c r="B240" s="339"/>
      <c r="C240" s="358"/>
      <c r="D240" s="21" t="e">
        <f>#REF!</f>
        <v>#REF!</v>
      </c>
      <c r="E240" s="22" t="e">
        <f>#REF!</f>
        <v>#REF!</v>
      </c>
      <c r="F240" s="35">
        <f>'PROGRAMADO_METAS_PRODUCTO 2018'!F240</f>
        <v>219</v>
      </c>
      <c r="G240" s="22">
        <f>'PROGRAMADO_METAS_PRODUCTO 2018'!G240</f>
        <v>100</v>
      </c>
      <c r="H240" s="35" t="str">
        <f>'PROGRAMADO_METAS_PRODUCTO 2018'!I240</f>
        <v>Realizar 4 cursos de capacitación en manejo de desastres a nivel comunitario (Planes de emergencia familiares y comunitarios, Barriales, entre otros). Acopio y difusión de material didáctico</v>
      </c>
      <c r="I240" s="35">
        <f>'PROGRAMADO_METAS_PRODUCTO 2018'!J240</f>
        <v>4</v>
      </c>
      <c r="J240" s="35" t="str">
        <f>'PROGRAMADO_METAS_PRODUCTO 2018'!K240</f>
        <v>Incremento
(Acumulado)</v>
      </c>
      <c r="K240" s="35" t="str">
        <f>'PROGRAMADO_METAS_PRODUCTO 2018'!L240</f>
        <v>RIE219</v>
      </c>
      <c r="L240" s="35" t="str">
        <f>'PROGRAMADO_METAS_PRODUCTO 2018'!N240</f>
        <v>Número de cursos ejecutados en manejo de desastres a nivel comunitario</v>
      </c>
      <c r="M240" s="35" t="str">
        <f>'PROGRAMADO_METAS_PRODUCTO 2018'!O240</f>
        <v>Atención de Urgencias y Emergencias</v>
      </c>
      <c r="N240" s="35" t="str">
        <f>'PROGRAMADO_METAS_PRODUCTO 2018'!Q240</f>
        <v>ND</v>
      </c>
      <c r="O240" s="53">
        <f>'PROGRAMADO_METAS_PRODUCTO 2018'!R240</f>
        <v>1</v>
      </c>
      <c r="P240" s="53">
        <f>'PROGRAMADO_METAS_PRODUCTO 2018'!S240</f>
        <v>1</v>
      </c>
      <c r="Q240" s="53">
        <f>'PROGRAMADO_METAS_PRODUCTO 2018'!T240</f>
        <v>1</v>
      </c>
      <c r="R240" s="53">
        <f>'PROGRAMADO_METAS_PRODUCTO 2018'!U240</f>
        <v>1</v>
      </c>
      <c r="S240" s="35" t="str">
        <f>'PROGRAMADO_METAS_PRODUCTO 2018'!V240</f>
        <v>Unidad de Gestión del Riesgo</v>
      </c>
      <c r="T240" s="158"/>
      <c r="U240" s="14">
        <v>0</v>
      </c>
      <c r="V240" s="14">
        <v>0</v>
      </c>
      <c r="W240" s="14">
        <v>0</v>
      </c>
      <c r="X240" s="14">
        <v>0</v>
      </c>
      <c r="Y240" s="14">
        <v>0</v>
      </c>
      <c r="Z240" s="14">
        <v>0</v>
      </c>
      <c r="AA240" s="159">
        <v>0</v>
      </c>
      <c r="AB240" s="196"/>
      <c r="AC240" s="160">
        <v>0</v>
      </c>
      <c r="AD240" s="25">
        <v>0</v>
      </c>
      <c r="AE240" s="25">
        <v>0</v>
      </c>
      <c r="AF240" s="25">
        <v>0</v>
      </c>
      <c r="AG240" s="25">
        <v>0</v>
      </c>
      <c r="AH240" s="25">
        <v>0</v>
      </c>
      <c r="AI240" s="25">
        <v>0</v>
      </c>
      <c r="AJ240" s="25">
        <v>0</v>
      </c>
      <c r="AK240" s="25">
        <v>0</v>
      </c>
      <c r="AL240" s="25">
        <v>0</v>
      </c>
      <c r="AM240" s="25">
        <v>0</v>
      </c>
      <c r="AN240" s="25">
        <v>0</v>
      </c>
      <c r="AO240" s="159">
        <v>0</v>
      </c>
    </row>
    <row r="241" spans="1:41" s="112" customFormat="1" ht="51">
      <c r="A241" s="362" t="str">
        <f>'[1]2_ESTRUCTURA_PDM'!H42</f>
        <v>2.4.04</v>
      </c>
      <c r="B241" s="339">
        <f>'[1]2_ESTRUCTURA_PDM'!I42</f>
        <v>20</v>
      </c>
      <c r="C241" s="369" t="str">
        <f>'[1]2_ESTRUCTURA_PDM'!J42</f>
        <v>Gobernabilidad, trabajo interinstitucional y gestión financiera como estrategias de desarrollo seguro en el territorio.</v>
      </c>
      <c r="D241" s="368" t="e">
        <f>#REF!</f>
        <v>#REF!</v>
      </c>
      <c r="E241" s="349" t="e">
        <f>#REF!</f>
        <v>#REF!</v>
      </c>
      <c r="F241" s="35">
        <f>'PROGRAMADO_METAS_PRODUCTO 2018'!F241</f>
        <v>220</v>
      </c>
      <c r="G241" s="22">
        <f>'PROGRAMADO_METAS_PRODUCTO 2018'!G241</f>
        <v>50</v>
      </c>
      <c r="H241" s="35" t="str">
        <f>'PROGRAMADO_METAS_PRODUCTO 2018'!I241</f>
        <v>Formular, expedir e implementar el Plan Municipal de Gestión del Riesgo de Desastres para 12 años.</v>
      </c>
      <c r="I241" s="35">
        <f>'PROGRAMADO_METAS_PRODUCTO 2018'!J241</f>
        <v>100</v>
      </c>
      <c r="J241" s="35" t="str">
        <f>'PROGRAMADO_METAS_PRODUCTO 2018'!K241</f>
        <v>Incremento
(Acumulado)</v>
      </c>
      <c r="K241" s="35" t="str">
        <f>'PROGRAMADO_METAS_PRODUCTO 2018'!L241</f>
        <v>RIE220</v>
      </c>
      <c r="L241" s="35" t="str">
        <f>'PROGRAMADO_METAS_PRODUCTO 2018'!N241</f>
        <v xml:space="preserve">Porcentaje de avance en la formulación y adopción del Plan municipal de gestión del riesgo  </v>
      </c>
      <c r="M241" s="35" t="str">
        <f>'PROGRAMADO_METAS_PRODUCTO 2018'!O241</f>
        <v>Gestión del Riesgo y Prevención de Desastres</v>
      </c>
      <c r="N241" s="35">
        <f>'PROGRAMADO_METAS_PRODUCTO 2018'!Q241</f>
        <v>0</v>
      </c>
      <c r="O241" s="170">
        <f>'PROGRAMADO_METAS_PRODUCTO 2018'!R241</f>
        <v>25</v>
      </c>
      <c r="P241" s="170">
        <f>'PROGRAMADO_METAS_PRODUCTO 2018'!S241</f>
        <v>50</v>
      </c>
      <c r="Q241" s="170">
        <f>'PROGRAMADO_METAS_PRODUCTO 2018'!T241</f>
        <v>75</v>
      </c>
      <c r="R241" s="170">
        <f>'PROGRAMADO_METAS_PRODUCTO 2018'!U241</f>
        <v>100</v>
      </c>
      <c r="S241" s="35" t="str">
        <f>'PROGRAMADO_METAS_PRODUCTO 2018'!V241</f>
        <v>Unidad de Gestión del Riesgo</v>
      </c>
      <c r="T241" s="158"/>
      <c r="U241" s="14">
        <v>100</v>
      </c>
      <c r="V241" s="14">
        <v>100</v>
      </c>
      <c r="W241" s="14">
        <v>100</v>
      </c>
      <c r="X241" s="14">
        <v>100</v>
      </c>
      <c r="Y241" s="14">
        <v>100</v>
      </c>
      <c r="Z241" s="14">
        <v>100</v>
      </c>
      <c r="AA241" s="159">
        <v>100</v>
      </c>
      <c r="AB241" s="199"/>
      <c r="AC241" s="160">
        <v>50</v>
      </c>
      <c r="AD241" s="25">
        <v>50</v>
      </c>
      <c r="AE241" s="25">
        <v>50</v>
      </c>
      <c r="AF241" s="25">
        <v>50</v>
      </c>
      <c r="AG241" s="25">
        <v>50</v>
      </c>
      <c r="AH241" s="25">
        <v>50</v>
      </c>
      <c r="AI241" s="25">
        <v>50</v>
      </c>
      <c r="AJ241" s="25">
        <v>50</v>
      </c>
      <c r="AK241" s="25">
        <v>50</v>
      </c>
      <c r="AL241" s="25">
        <v>50</v>
      </c>
      <c r="AM241" s="25">
        <v>50</v>
      </c>
      <c r="AN241" s="25">
        <v>50</v>
      </c>
      <c r="AO241" s="159">
        <v>50</v>
      </c>
    </row>
    <row r="242" spans="1:41" s="112" customFormat="1" ht="51">
      <c r="A242" s="336"/>
      <c r="B242" s="339"/>
      <c r="C242" s="354"/>
      <c r="D242" s="352"/>
      <c r="E242" s="349"/>
      <c r="F242" s="35">
        <f>'PROGRAMADO_METAS_PRODUCTO 2018'!F242</f>
        <v>221</v>
      </c>
      <c r="G242" s="22">
        <f>'PROGRAMADO_METAS_PRODUCTO 2018'!G242</f>
        <v>50</v>
      </c>
      <c r="H242" s="35" t="str">
        <f>'PROGRAMADO_METAS_PRODUCTO 2018'!I242</f>
        <v>Fortalecer la Unidad de Gestión del riesgo de la Alcaldía de Manizales a partir de convenios interinstitucionales</v>
      </c>
      <c r="I242" s="35">
        <f>'PROGRAMADO_METAS_PRODUCTO 2018'!J242</f>
        <v>100</v>
      </c>
      <c r="J242" s="35" t="str">
        <f>'PROGRAMADO_METAS_PRODUCTO 2018'!K242</f>
        <v>Incremento
(Acumulado)</v>
      </c>
      <c r="K242" s="35" t="str">
        <f>'PROGRAMADO_METAS_PRODUCTO 2018'!L242</f>
        <v>RIE221</v>
      </c>
      <c r="L242" s="35" t="str">
        <f>'PROGRAMADO_METAS_PRODUCTO 2018'!N242</f>
        <v xml:space="preserve">Porcentaje de avance en la realización de convenios y contratos de fortalecimiento de la Unidad de Gestión del Riesgo </v>
      </c>
      <c r="M242" s="35" t="str">
        <f>'PROGRAMADO_METAS_PRODUCTO 2018'!O242</f>
        <v>Gestión del Riesgo y Prevención de Desastres</v>
      </c>
      <c r="N242" s="35">
        <f>'PROGRAMADO_METAS_PRODUCTO 2018'!Q242</f>
        <v>0</v>
      </c>
      <c r="O242" s="170">
        <f>'PROGRAMADO_METAS_PRODUCTO 2018'!R242</f>
        <v>25</v>
      </c>
      <c r="P242" s="170">
        <f>'PROGRAMADO_METAS_PRODUCTO 2018'!S242</f>
        <v>50</v>
      </c>
      <c r="Q242" s="170">
        <f>'PROGRAMADO_METAS_PRODUCTO 2018'!T242</f>
        <v>75</v>
      </c>
      <c r="R242" s="170">
        <f>'PROGRAMADO_METAS_PRODUCTO 2018'!U242</f>
        <v>100</v>
      </c>
      <c r="S242" s="35" t="str">
        <f>'PROGRAMADO_METAS_PRODUCTO 2018'!V242</f>
        <v>Unidad de Gestión del Riesgo</v>
      </c>
      <c r="T242" s="158"/>
      <c r="U242" s="14">
        <v>0</v>
      </c>
      <c r="V242" s="14">
        <v>0</v>
      </c>
      <c r="W242" s="14">
        <v>0</v>
      </c>
      <c r="X242" s="14">
        <v>0</v>
      </c>
      <c r="Y242" s="14">
        <v>0</v>
      </c>
      <c r="Z242" s="14">
        <v>0</v>
      </c>
      <c r="AA242" s="159">
        <v>0</v>
      </c>
      <c r="AB242" s="199"/>
      <c r="AC242" s="160">
        <v>0</v>
      </c>
      <c r="AD242" s="25">
        <v>0</v>
      </c>
      <c r="AE242" s="25">
        <v>0</v>
      </c>
      <c r="AF242" s="25">
        <v>0</v>
      </c>
      <c r="AG242" s="25">
        <v>0</v>
      </c>
      <c r="AH242" s="25">
        <v>0</v>
      </c>
      <c r="AI242" s="25">
        <v>0</v>
      </c>
      <c r="AJ242" s="25">
        <v>0</v>
      </c>
      <c r="AK242" s="25">
        <v>0</v>
      </c>
      <c r="AL242" s="25">
        <v>0</v>
      </c>
      <c r="AM242" s="25">
        <v>0</v>
      </c>
      <c r="AN242" s="25">
        <v>0</v>
      </c>
      <c r="AO242" s="159">
        <v>0</v>
      </c>
    </row>
    <row r="243" spans="1:41" s="112" customFormat="1" ht="51">
      <c r="A243" s="336"/>
      <c r="B243" s="339"/>
      <c r="C243" s="354"/>
      <c r="D243" s="371" t="e">
        <f>#REF!</f>
        <v>#REF!</v>
      </c>
      <c r="E243" s="333" t="e">
        <f>#REF!</f>
        <v>#REF!</v>
      </c>
      <c r="F243" s="35">
        <f>'PROGRAMADO_METAS_PRODUCTO 2018'!F243</f>
        <v>222</v>
      </c>
      <c r="G243" s="22">
        <f>'PROGRAMADO_METAS_PRODUCTO 2018'!G243</f>
        <v>50</v>
      </c>
      <c r="H243" s="35" t="str">
        <f>'PROGRAMADO_METAS_PRODUCTO 2018'!I243</f>
        <v>Ampliar la cobertura y mejorar la estrtegia de aseguramiento del programa de transferencia del riesgo</v>
      </c>
      <c r="I243" s="35">
        <f>'PROGRAMADO_METAS_PRODUCTO 2018'!J243</f>
        <v>100</v>
      </c>
      <c r="J243" s="35" t="str">
        <f>'PROGRAMADO_METAS_PRODUCTO 2018'!K243</f>
        <v>Incremento
(Flujo)</v>
      </c>
      <c r="K243" s="35" t="str">
        <f>'PROGRAMADO_METAS_PRODUCTO 2018'!L243</f>
        <v>RIE222</v>
      </c>
      <c r="L243" s="35" t="str">
        <f>'PROGRAMADO_METAS_PRODUCTO 2018'!N243</f>
        <v>Porcentaje de cobertura en la estrategia de aseguramiento del programa de transferencia del riesgo</v>
      </c>
      <c r="M243" s="35" t="str">
        <f>'PROGRAMADO_METAS_PRODUCTO 2018'!O243</f>
        <v>Gestión del Riesgo y Prevención de Desastres</v>
      </c>
      <c r="N243" s="35">
        <f>'PROGRAMADO_METAS_PRODUCTO 2018'!Q243</f>
        <v>0</v>
      </c>
      <c r="O243" s="170">
        <f>'PROGRAMADO_METAS_PRODUCTO 2018'!R243</f>
        <v>10</v>
      </c>
      <c r="P243" s="170">
        <f>'PROGRAMADO_METAS_PRODUCTO 2018'!S243</f>
        <v>30</v>
      </c>
      <c r="Q243" s="170">
        <f>'PROGRAMADO_METAS_PRODUCTO 2018'!T243</f>
        <v>50</v>
      </c>
      <c r="R243" s="170">
        <f>'PROGRAMADO_METAS_PRODUCTO 2018'!U243</f>
        <v>100</v>
      </c>
      <c r="S243" s="35" t="str">
        <f>'PROGRAMADO_METAS_PRODUCTO 2018'!V243</f>
        <v>Unidad de Gestión del Riesgo</v>
      </c>
      <c r="T243" s="158"/>
      <c r="U243" s="14">
        <v>220.6</v>
      </c>
      <c r="V243" s="14">
        <v>220.7</v>
      </c>
      <c r="W243" s="14">
        <v>220.79999999999998</v>
      </c>
      <c r="X243" s="14">
        <v>221.60000000000002</v>
      </c>
      <c r="Y243" s="14">
        <v>222.10000000000002</v>
      </c>
      <c r="Z243" s="14">
        <v>224.5</v>
      </c>
      <c r="AA243" s="159">
        <v>100</v>
      </c>
      <c r="AB243" s="199"/>
      <c r="AC243" s="160">
        <v>59.9</v>
      </c>
      <c r="AD243" s="25">
        <v>59.966666666666654</v>
      </c>
      <c r="AE243" s="25">
        <v>69.066666666666663</v>
      </c>
      <c r="AF243" s="25">
        <v>74.333333333333343</v>
      </c>
      <c r="AG243" s="25">
        <v>72.099999999999994</v>
      </c>
      <c r="AH243" s="25">
        <v>72.5</v>
      </c>
      <c r="AI243" s="25">
        <v>72.5</v>
      </c>
      <c r="AJ243" s="25">
        <v>72.833333333333343</v>
      </c>
      <c r="AK243" s="25">
        <v>72.899999999999991</v>
      </c>
      <c r="AL243" s="25">
        <v>73.366666666666674</v>
      </c>
      <c r="AM243" s="25">
        <v>73.599999999999994</v>
      </c>
      <c r="AN243" s="25">
        <v>74.466666666666669</v>
      </c>
      <c r="AO243" s="159">
        <v>74.466666666666669</v>
      </c>
    </row>
    <row r="244" spans="1:41" s="112" customFormat="1" ht="51">
      <c r="A244" s="336"/>
      <c r="B244" s="339"/>
      <c r="C244" s="354"/>
      <c r="D244" s="361"/>
      <c r="E244" s="356"/>
      <c r="F244" s="35">
        <f>'PROGRAMADO_METAS_PRODUCTO 2018'!F244</f>
        <v>223</v>
      </c>
      <c r="G244" s="22">
        <f>'PROGRAMADO_METAS_PRODUCTO 2018'!G244</f>
        <v>50</v>
      </c>
      <c r="H244" s="35" t="str">
        <f>'PROGRAMADO_METAS_PRODUCTO 2018'!I244</f>
        <v>Apoyar la actualización  del estudio de cobertura y calidad del aseguramiento de activos públicos</v>
      </c>
      <c r="I244" s="35">
        <f>'PROGRAMADO_METAS_PRODUCTO 2018'!J244</f>
        <v>1</v>
      </c>
      <c r="J244" s="35" t="str">
        <f>'PROGRAMADO_METAS_PRODUCTO 2018'!K244</f>
        <v>Incremento</v>
      </c>
      <c r="K244" s="35" t="str">
        <f>'PROGRAMADO_METAS_PRODUCTO 2018'!L244</f>
        <v>RIE223</v>
      </c>
      <c r="L244" s="35" t="str">
        <f>'PROGRAMADO_METAS_PRODUCTO 2018'!N244</f>
        <v>Estudio actualizado de cobertura y calidad del aseguramiento de activos públicos</v>
      </c>
      <c r="M244" s="35" t="str">
        <f>'PROGRAMADO_METAS_PRODUCTO 2018'!O244</f>
        <v>Gestión del Riesgo y Prevención de Desastres</v>
      </c>
      <c r="N244" s="35" t="str">
        <f>'PROGRAMADO_METAS_PRODUCTO 2018'!Q244</f>
        <v>ND</v>
      </c>
      <c r="O244" s="53">
        <f>'PROGRAMADO_METAS_PRODUCTO 2018'!R244</f>
        <v>0</v>
      </c>
      <c r="P244" s="53">
        <f>'PROGRAMADO_METAS_PRODUCTO 2018'!S244</f>
        <v>1</v>
      </c>
      <c r="Q244" s="53">
        <f>'PROGRAMADO_METAS_PRODUCTO 2018'!T244</f>
        <v>0</v>
      </c>
      <c r="R244" s="53">
        <f>'PROGRAMADO_METAS_PRODUCTO 2018'!U244</f>
        <v>0</v>
      </c>
      <c r="S244" s="35" t="str">
        <f>'PROGRAMADO_METAS_PRODUCTO 2018'!V244</f>
        <v>Unidad de Gestión del Riesgo</v>
      </c>
      <c r="T244" s="158"/>
      <c r="U244" s="55" t="s">
        <v>850</v>
      </c>
      <c r="V244" s="55" t="s">
        <v>850</v>
      </c>
      <c r="W244" s="55" t="s">
        <v>850</v>
      </c>
      <c r="X244" s="55" t="s">
        <v>850</v>
      </c>
      <c r="Y244" s="55" t="s">
        <v>850</v>
      </c>
      <c r="Z244" s="55" t="s">
        <v>850</v>
      </c>
      <c r="AA244" s="159" t="s">
        <v>850</v>
      </c>
      <c r="AB244" s="199"/>
      <c r="AC244" s="176">
        <v>0</v>
      </c>
      <c r="AD244" s="25">
        <v>0</v>
      </c>
      <c r="AE244" s="25">
        <v>0</v>
      </c>
      <c r="AF244" s="25">
        <v>0</v>
      </c>
      <c r="AG244" s="25">
        <v>0</v>
      </c>
      <c r="AH244" s="25">
        <v>0</v>
      </c>
      <c r="AI244" s="25">
        <v>0</v>
      </c>
      <c r="AJ244" s="25">
        <v>0</v>
      </c>
      <c r="AK244" s="25">
        <v>0</v>
      </c>
      <c r="AL244" s="25">
        <v>0</v>
      </c>
      <c r="AM244" s="25">
        <v>0</v>
      </c>
      <c r="AN244" s="25">
        <v>0</v>
      </c>
      <c r="AO244" s="159">
        <v>0</v>
      </c>
    </row>
    <row r="245" spans="1:41" s="112" customFormat="1" ht="63.75">
      <c r="A245" s="336"/>
      <c r="B245" s="339"/>
      <c r="C245" s="354"/>
      <c r="D245" s="371" t="e">
        <f>#REF!</f>
        <v>#REF!</v>
      </c>
      <c r="E245" s="333" t="e">
        <f>#REF!</f>
        <v>#REF!</v>
      </c>
      <c r="F245" s="35">
        <f>'PROGRAMADO_METAS_PRODUCTO 2018'!F245</f>
        <v>224</v>
      </c>
      <c r="G245" s="22">
        <f>'PROGRAMADO_METAS_PRODUCTO 2018'!G245</f>
        <v>34</v>
      </c>
      <c r="H245" s="35" t="str">
        <f>'PROGRAMADO_METAS_PRODUCTO 2018'!I245</f>
        <v>Revisar, adecuar  y modificar el funcionamiento del Fondo Municipal de GRD de Manizales</v>
      </c>
      <c r="I245" s="35">
        <f>'PROGRAMADO_METAS_PRODUCTO 2018'!J245</f>
        <v>100</v>
      </c>
      <c r="J245" s="35" t="str">
        <f>'PROGRAMADO_METAS_PRODUCTO 2018'!K245</f>
        <v>Incremento
(Acumulado)</v>
      </c>
      <c r="K245" s="35" t="str">
        <f>'PROGRAMADO_METAS_PRODUCTO 2018'!L245</f>
        <v>RIE224</v>
      </c>
      <c r="L245" s="35" t="str">
        <f>'PROGRAMADO_METAS_PRODUCTO 2018'!N245</f>
        <v>Porcentaje de avance en la  revisión, adecuación  y modificación del funcionamiento del Fondo Municipal de GRD de Manizales</v>
      </c>
      <c r="M245" s="35" t="str">
        <f>'PROGRAMADO_METAS_PRODUCTO 2018'!O245</f>
        <v>Gestión del Riesgo y Prevención de Desastres</v>
      </c>
      <c r="N245" s="35">
        <f>'PROGRAMADO_METAS_PRODUCTO 2018'!Q245</f>
        <v>0</v>
      </c>
      <c r="O245" s="170">
        <f>'PROGRAMADO_METAS_PRODUCTO 2018'!R245</f>
        <v>25</v>
      </c>
      <c r="P245" s="170">
        <f>'PROGRAMADO_METAS_PRODUCTO 2018'!S245</f>
        <v>50</v>
      </c>
      <c r="Q245" s="170">
        <f>'PROGRAMADO_METAS_PRODUCTO 2018'!T245</f>
        <v>75</v>
      </c>
      <c r="R245" s="170">
        <f>'PROGRAMADO_METAS_PRODUCTO 2018'!U245</f>
        <v>100</v>
      </c>
      <c r="S245" s="35" t="str">
        <f>'PROGRAMADO_METAS_PRODUCTO 2018'!V245</f>
        <v>Unidad de Gestión del Riesgo</v>
      </c>
      <c r="T245" s="158"/>
      <c r="U245" s="14">
        <v>0</v>
      </c>
      <c r="V245" s="14">
        <v>0</v>
      </c>
      <c r="W245" s="14">
        <v>0</v>
      </c>
      <c r="X245" s="14">
        <v>0</v>
      </c>
      <c r="Y245" s="14">
        <v>0</v>
      </c>
      <c r="Z245" s="14">
        <v>0</v>
      </c>
      <c r="AA245" s="159">
        <v>0</v>
      </c>
      <c r="AB245" s="199"/>
      <c r="AC245" s="160">
        <v>0</v>
      </c>
      <c r="AD245" s="25">
        <v>0</v>
      </c>
      <c r="AE245" s="25">
        <v>0</v>
      </c>
      <c r="AF245" s="25">
        <v>0</v>
      </c>
      <c r="AG245" s="25">
        <v>0</v>
      </c>
      <c r="AH245" s="25">
        <v>0</v>
      </c>
      <c r="AI245" s="25">
        <v>0</v>
      </c>
      <c r="AJ245" s="25">
        <v>0</v>
      </c>
      <c r="AK245" s="25">
        <v>0</v>
      </c>
      <c r="AL245" s="25">
        <v>0</v>
      </c>
      <c r="AM245" s="25">
        <v>0</v>
      </c>
      <c r="AN245" s="25">
        <v>0</v>
      </c>
      <c r="AO245" s="159">
        <v>0</v>
      </c>
    </row>
    <row r="246" spans="1:41" s="112" customFormat="1" ht="89.25">
      <c r="A246" s="336"/>
      <c r="B246" s="339"/>
      <c r="C246" s="354"/>
      <c r="D246" s="332"/>
      <c r="E246" s="334"/>
      <c r="F246" s="35">
        <f>'PROGRAMADO_METAS_PRODUCTO 2018'!F246</f>
        <v>225</v>
      </c>
      <c r="G246" s="22">
        <f>'PROGRAMADO_METAS_PRODUCTO 2018'!G246</f>
        <v>33</v>
      </c>
      <c r="H246" s="35" t="str">
        <f>'PROGRAMADO_METAS_PRODUCTO 2018'!I246</f>
        <v>Gestionar recursos vía presupuesto propio, cofinanciación, asociatividad territorial, regalías y cooperación internacional para la financiación de programas y proyectos</v>
      </c>
      <c r="I246" s="35">
        <f>'PROGRAMADO_METAS_PRODUCTO 2018'!J246</f>
        <v>100</v>
      </c>
      <c r="J246" s="35" t="str">
        <f>'PROGRAMADO_METAS_PRODUCTO 2018'!K246</f>
        <v>Incremento
(Acumulado)</v>
      </c>
      <c r="K246" s="35" t="str">
        <f>'PROGRAMADO_METAS_PRODUCTO 2018'!L246</f>
        <v>RIE225</v>
      </c>
      <c r="L246" s="35" t="str">
        <f>'PROGRAMADO_METAS_PRODUCTO 2018'!N246</f>
        <v>Procentaje de avance en la gestión de recursos para cofinanciación de proyectos</v>
      </c>
      <c r="M246" s="35" t="str">
        <f>'PROGRAMADO_METAS_PRODUCTO 2018'!O246</f>
        <v>Gestión del Riesgo y Prevención de Desastres</v>
      </c>
      <c r="N246" s="35" t="str">
        <f>'PROGRAMADO_METAS_PRODUCTO 2018'!Q246</f>
        <v>ND</v>
      </c>
      <c r="O246" s="170">
        <f>'PROGRAMADO_METAS_PRODUCTO 2018'!R246</f>
        <v>25</v>
      </c>
      <c r="P246" s="170">
        <f>'PROGRAMADO_METAS_PRODUCTO 2018'!S246</f>
        <v>50</v>
      </c>
      <c r="Q246" s="170">
        <f>'PROGRAMADO_METAS_PRODUCTO 2018'!T246</f>
        <v>75</v>
      </c>
      <c r="R246" s="170">
        <f>'PROGRAMADO_METAS_PRODUCTO 2018'!U246</f>
        <v>100</v>
      </c>
      <c r="S246" s="35" t="str">
        <f>'PROGRAMADO_METAS_PRODUCTO 2018'!V246</f>
        <v>Unidad de Gestión del Riesgo</v>
      </c>
      <c r="T246" s="158"/>
      <c r="U246" s="14">
        <v>0</v>
      </c>
      <c r="V246" s="14">
        <v>0</v>
      </c>
      <c r="W246" s="14">
        <v>0</v>
      </c>
      <c r="X246" s="14">
        <v>0</v>
      </c>
      <c r="Y246" s="14">
        <v>0</v>
      </c>
      <c r="Z246" s="14">
        <v>0</v>
      </c>
      <c r="AA246" s="159">
        <v>0</v>
      </c>
      <c r="AB246" s="199"/>
      <c r="AC246" s="160">
        <v>0</v>
      </c>
      <c r="AD246" s="25">
        <v>0</v>
      </c>
      <c r="AE246" s="25">
        <v>0</v>
      </c>
      <c r="AF246" s="25">
        <v>0</v>
      </c>
      <c r="AG246" s="25">
        <v>0</v>
      </c>
      <c r="AH246" s="25">
        <v>0</v>
      </c>
      <c r="AI246" s="25">
        <v>0</v>
      </c>
      <c r="AJ246" s="25">
        <v>0</v>
      </c>
      <c r="AK246" s="25">
        <v>0</v>
      </c>
      <c r="AL246" s="25">
        <v>0</v>
      </c>
      <c r="AM246" s="25">
        <v>0</v>
      </c>
      <c r="AN246" s="25">
        <v>0</v>
      </c>
      <c r="AO246" s="159">
        <v>0</v>
      </c>
    </row>
    <row r="247" spans="1:41" s="112" customFormat="1" ht="38.25" customHeight="1">
      <c r="A247" s="336"/>
      <c r="B247" s="339"/>
      <c r="C247" s="358"/>
      <c r="D247" s="361"/>
      <c r="E247" s="356"/>
      <c r="F247" s="35">
        <f>'PROGRAMADO_METAS_PRODUCTO 2018'!F247</f>
        <v>226</v>
      </c>
      <c r="G247" s="22">
        <f>'PROGRAMADO_METAS_PRODUCTO 2018'!G247</f>
        <v>33</v>
      </c>
      <c r="H247" s="35" t="str">
        <f>'PROGRAMADO_METAS_PRODUCTO 2018'!I247</f>
        <v>Participar en al menos 1 evento de gestión del riesgo a nivel local, regional, nacional o mundial</v>
      </c>
      <c r="I247" s="35">
        <f>'PROGRAMADO_METAS_PRODUCTO 2018'!J247</f>
        <v>1</v>
      </c>
      <c r="J247" s="35" t="str">
        <f>'PROGRAMADO_METAS_PRODUCTO 2018'!K247</f>
        <v>Incremento</v>
      </c>
      <c r="K247" s="35" t="str">
        <f>'PROGRAMADO_METAS_PRODUCTO 2018'!L247</f>
        <v>RIE226</v>
      </c>
      <c r="L247" s="35" t="str">
        <f>'PROGRAMADO_METAS_PRODUCTO 2018'!N247</f>
        <v>Participación en eventos de gestión del riesgo a nivel local, regional, nacional o mundial</v>
      </c>
      <c r="M247" s="35" t="str">
        <f>'PROGRAMADO_METAS_PRODUCTO 2018'!O247</f>
        <v>Gestión del Riesgo y Prevención de Desastres</v>
      </c>
      <c r="N247" s="35" t="str">
        <f>'PROGRAMADO_METAS_PRODUCTO 2018'!Q247</f>
        <v>ND</v>
      </c>
      <c r="O247" s="53">
        <f>'PROGRAMADO_METAS_PRODUCTO 2018'!R247</f>
        <v>0</v>
      </c>
      <c r="P247" s="53">
        <f>'PROGRAMADO_METAS_PRODUCTO 2018'!S247</f>
        <v>0</v>
      </c>
      <c r="Q247" s="53">
        <f>'PROGRAMADO_METAS_PRODUCTO 2018'!T247</f>
        <v>1</v>
      </c>
      <c r="R247" s="53">
        <f>'PROGRAMADO_METAS_PRODUCTO 2018'!U247</f>
        <v>0</v>
      </c>
      <c r="S247" s="35" t="str">
        <f>'PROGRAMADO_METAS_PRODUCTO 2018'!V247</f>
        <v>Unidad de Gestión del Riesgo</v>
      </c>
      <c r="T247" s="158"/>
      <c r="U247" s="55" t="s">
        <v>850</v>
      </c>
      <c r="V247" s="55" t="s">
        <v>850</v>
      </c>
      <c r="W247" s="55" t="s">
        <v>850</v>
      </c>
      <c r="X247" s="55" t="s">
        <v>850</v>
      </c>
      <c r="Y247" s="55" t="s">
        <v>850</v>
      </c>
      <c r="Z247" s="55" t="s">
        <v>850</v>
      </c>
      <c r="AA247" s="159" t="s">
        <v>850</v>
      </c>
      <c r="AB247" s="199"/>
      <c r="AC247" s="176" t="s">
        <v>850</v>
      </c>
      <c r="AD247" s="176" t="s">
        <v>850</v>
      </c>
      <c r="AE247" s="176" t="s">
        <v>850</v>
      </c>
      <c r="AF247" s="176" t="s">
        <v>850</v>
      </c>
      <c r="AG247" s="176" t="s">
        <v>850</v>
      </c>
      <c r="AH247" s="176" t="s">
        <v>850</v>
      </c>
      <c r="AI247" s="176" t="s">
        <v>850</v>
      </c>
      <c r="AJ247" s="176" t="s">
        <v>850</v>
      </c>
      <c r="AK247" s="176" t="s">
        <v>850</v>
      </c>
      <c r="AL247" s="176" t="s">
        <v>850</v>
      </c>
      <c r="AM247" s="176">
        <v>100</v>
      </c>
      <c r="AN247" s="176">
        <v>100</v>
      </c>
      <c r="AO247" s="159">
        <v>100</v>
      </c>
    </row>
    <row r="248" spans="1:41" ht="55.5" customHeight="1">
      <c r="A248" s="368" t="str">
        <f>'[1]2_ESTRUCTURA_PDM'!H43</f>
        <v>2.4.05</v>
      </c>
      <c r="B248" s="349">
        <f>'[1]2_ESTRUCTURA_PDM'!I43</f>
        <v>20</v>
      </c>
      <c r="C248" s="369" t="str">
        <f>'[1]2_ESTRUCTURA_PDM'!J43</f>
        <v>Mitigación de riesgos en infraestructura de servicios públicos</v>
      </c>
      <c r="D248" s="21" t="e">
        <f>#REF!</f>
        <v>#REF!</v>
      </c>
      <c r="E248" s="22" t="e">
        <f>#REF!</f>
        <v>#REF!</v>
      </c>
      <c r="F248" s="35">
        <f>'PROGRAMADO_METAS_PRODUCTO 2018'!F248</f>
        <v>227</v>
      </c>
      <c r="G248" s="22">
        <f>'PROGRAMADO_METAS_PRODUCTO 2018'!G248</f>
        <v>100</v>
      </c>
      <c r="H248" s="35" t="str">
        <f>'PROGRAMADO_METAS_PRODUCTO 2018'!I248</f>
        <v>Reducir la vulnerabilidad de 10 tanques identificados con indice de riesgo alto</v>
      </c>
      <c r="I248" s="35">
        <f>'PROGRAMADO_METAS_PRODUCTO 2018'!J248</f>
        <v>10</v>
      </c>
      <c r="J248" s="35" t="str">
        <f>'PROGRAMADO_METAS_PRODUCTO 2018'!K248</f>
        <v>Incremento
(Acumulado)</v>
      </c>
      <c r="K248" s="35" t="str">
        <f>'PROGRAMADO_METAS_PRODUCTO 2018'!L248</f>
        <v>AGU227</v>
      </c>
      <c r="L248" s="35" t="str">
        <f>'PROGRAMADO_METAS_PRODUCTO 2018'!N248</f>
        <v xml:space="preserve">Numero de tanques intervenidos </v>
      </c>
      <c r="M248" s="35" t="str">
        <f>'PROGRAMADO_METAS_PRODUCTO 2018'!O248</f>
        <v>NA</v>
      </c>
      <c r="N248" s="35">
        <f>'PROGRAMADO_METAS_PRODUCTO 2018'!Q248</f>
        <v>0</v>
      </c>
      <c r="O248" s="53">
        <f>'PROGRAMADO_METAS_PRODUCTO 2018'!R248</f>
        <v>2</v>
      </c>
      <c r="P248" s="53">
        <f>'PROGRAMADO_METAS_PRODUCTO 2018'!S248</f>
        <v>3</v>
      </c>
      <c r="Q248" s="53">
        <f>'PROGRAMADO_METAS_PRODUCTO 2018'!T248</f>
        <v>3</v>
      </c>
      <c r="R248" s="53">
        <f>'PROGRAMADO_METAS_PRODUCTO 2018'!U248</f>
        <v>2</v>
      </c>
      <c r="S248" s="64" t="str">
        <f>'PROGRAMADO_METAS_PRODUCTO 2018'!V248</f>
        <v>Aguas de Manizales</v>
      </c>
      <c r="T248" s="158"/>
      <c r="U248" s="14">
        <v>100</v>
      </c>
      <c r="V248" s="14">
        <v>100</v>
      </c>
      <c r="W248" s="14">
        <v>100</v>
      </c>
      <c r="X248" s="14">
        <v>100</v>
      </c>
      <c r="Y248" s="14">
        <v>100</v>
      </c>
      <c r="Z248" s="14">
        <v>150</v>
      </c>
      <c r="AA248" s="159">
        <v>100</v>
      </c>
      <c r="AB248" s="197"/>
      <c r="AC248" s="160">
        <v>80</v>
      </c>
      <c r="AD248" s="25">
        <v>80</v>
      </c>
      <c r="AE248" s="25">
        <v>80</v>
      </c>
      <c r="AF248" s="25">
        <v>80</v>
      </c>
      <c r="AG248" s="25">
        <v>80</v>
      </c>
      <c r="AH248" s="25">
        <v>80</v>
      </c>
      <c r="AI248" s="25">
        <v>80</v>
      </c>
      <c r="AJ248" s="25">
        <v>120</v>
      </c>
      <c r="AK248" s="25">
        <v>120</v>
      </c>
      <c r="AL248" s="25">
        <v>120</v>
      </c>
      <c r="AM248" s="25">
        <v>120</v>
      </c>
      <c r="AN248" s="25">
        <v>120</v>
      </c>
      <c r="AO248" s="159">
        <v>100</v>
      </c>
    </row>
    <row r="249" spans="1:41" ht="55.5" customHeight="1">
      <c r="A249" s="331"/>
      <c r="B249" s="333"/>
      <c r="C249" s="354"/>
      <c r="D249" s="21" t="e">
        <f>#REF!</f>
        <v>#REF!</v>
      </c>
      <c r="E249" s="22" t="e">
        <f>#REF!</f>
        <v>#REF!</v>
      </c>
      <c r="F249" s="35">
        <f>'PROGRAMADO_METAS_PRODUCTO 2018'!F249</f>
        <v>228</v>
      </c>
      <c r="G249" s="22">
        <f>'PROGRAMADO_METAS_PRODUCTO 2018'!G249</f>
        <v>100</v>
      </c>
      <c r="H249" s="35" t="str">
        <f>'PROGRAMADO_METAS_PRODUCTO 2018'!I249</f>
        <v>Reponer 4,8 Km de redes de distribución frágiles en el municipio en el Cuatrienio</v>
      </c>
      <c r="I249" s="35">
        <f>'PROGRAMADO_METAS_PRODUCTO 2018'!J249</f>
        <v>4.8</v>
      </c>
      <c r="J249" s="35" t="str">
        <f>'PROGRAMADO_METAS_PRODUCTO 2018'!K249</f>
        <v>Incremento
(Acumulado)</v>
      </c>
      <c r="K249" s="35" t="str">
        <f>'PROGRAMADO_METAS_PRODUCTO 2018'!L249</f>
        <v>AGU228</v>
      </c>
      <c r="L249" s="35" t="str">
        <f>'PROGRAMADO_METAS_PRODUCTO 2018'!N249</f>
        <v>Km de redes de distribución repuestos</v>
      </c>
      <c r="M249" s="33" t="str">
        <f>'PROGRAMADO_METAS_PRODUCTO 2018'!O249</f>
        <v>NA</v>
      </c>
      <c r="N249" s="33">
        <f>'PROGRAMADO_METAS_PRODUCTO 2018'!Q249</f>
        <v>0</v>
      </c>
      <c r="O249" s="200">
        <f>'PROGRAMADO_METAS_PRODUCTO 2018'!R249</f>
        <v>1.2</v>
      </c>
      <c r="P249" s="200">
        <f>'PROGRAMADO_METAS_PRODUCTO 2018'!S249</f>
        <v>2.4</v>
      </c>
      <c r="Q249" s="200">
        <f>'PROGRAMADO_METAS_PRODUCTO 2018'!T249</f>
        <v>3.6</v>
      </c>
      <c r="R249" s="200">
        <f>'PROGRAMADO_METAS_PRODUCTO 2018'!U249</f>
        <v>4.8</v>
      </c>
      <c r="S249" s="113" t="str">
        <f>'PROGRAMADO_METAS_PRODUCTO 2018'!V249</f>
        <v>Aguas de Manizales</v>
      </c>
      <c r="T249" s="158"/>
      <c r="U249" s="14">
        <v>133.33333333333334</v>
      </c>
      <c r="V249" s="14">
        <v>483.33333333333331</v>
      </c>
      <c r="W249" s="14">
        <v>566.66666666666674</v>
      </c>
      <c r="X249" s="14">
        <v>575.00000000000011</v>
      </c>
      <c r="Y249" s="14">
        <v>608.50000000000011</v>
      </c>
      <c r="Z249" s="14">
        <v>747.08333333333337</v>
      </c>
      <c r="AA249" s="159">
        <v>100</v>
      </c>
      <c r="AB249" s="197"/>
      <c r="AC249" s="160">
        <v>373.54166666666669</v>
      </c>
      <c r="AD249" s="25">
        <v>373.54166666666669</v>
      </c>
      <c r="AE249" s="25">
        <v>373.54166666666669</v>
      </c>
      <c r="AF249" s="25">
        <v>373.54166666666669</v>
      </c>
      <c r="AG249" s="25">
        <v>408.54166666666674</v>
      </c>
      <c r="AH249" s="25">
        <v>413.375</v>
      </c>
      <c r="AI249" s="25">
        <v>436.29166666666669</v>
      </c>
      <c r="AJ249" s="25">
        <v>450.04166666666674</v>
      </c>
      <c r="AK249" s="25">
        <v>453.5</v>
      </c>
      <c r="AL249" s="25">
        <v>476.91666666666669</v>
      </c>
      <c r="AM249" s="25">
        <v>475</v>
      </c>
      <c r="AN249" s="25">
        <v>475</v>
      </c>
      <c r="AO249" s="159">
        <v>100</v>
      </c>
    </row>
    <row r="250" spans="1:41" s="20" customFormat="1" ht="21">
      <c r="A250" s="92" t="s">
        <v>126</v>
      </c>
      <c r="B250" s="93"/>
      <c r="C250" s="92" t="s">
        <v>126</v>
      </c>
      <c r="D250" s="93"/>
      <c r="E250" s="93"/>
      <c r="F250" s="93"/>
      <c r="G250" s="93"/>
      <c r="H250" s="93"/>
      <c r="I250" s="93"/>
      <c r="J250" s="93"/>
      <c r="K250" s="93"/>
      <c r="L250" s="93"/>
      <c r="M250" s="93"/>
      <c r="N250" s="93"/>
      <c r="O250" s="93"/>
      <c r="P250" s="93"/>
      <c r="Q250" s="93"/>
      <c r="R250" s="93"/>
      <c r="S250" s="95"/>
      <c r="T250" s="158"/>
      <c r="U250" s="187"/>
      <c r="V250" s="187"/>
      <c r="W250" s="187"/>
      <c r="X250" s="187"/>
      <c r="Y250" s="187"/>
      <c r="Z250" s="187"/>
      <c r="AA250" s="188"/>
      <c r="AB250" s="42"/>
      <c r="AC250" s="190"/>
      <c r="AD250" s="190"/>
      <c r="AE250" s="190"/>
      <c r="AF250" s="190"/>
      <c r="AG250" s="190"/>
      <c r="AH250" s="190"/>
      <c r="AI250" s="190"/>
      <c r="AJ250" s="190"/>
      <c r="AK250" s="190"/>
      <c r="AL250" s="190"/>
      <c r="AM250" s="190"/>
      <c r="AN250" s="190"/>
      <c r="AO250" s="188"/>
    </row>
    <row r="251" spans="1:41" s="97" customFormat="1" ht="51">
      <c r="A251" s="355" t="str">
        <f>'[1]2_ESTRUCTURA_PDM'!H44</f>
        <v>2.5.01</v>
      </c>
      <c r="B251" s="356">
        <f>'[1]2_ESTRUCTURA_PDM'!I44</f>
        <v>100</v>
      </c>
      <c r="C251" s="369" t="str">
        <f>'[1]2_ESTRUCTURA_PDM'!J44</f>
        <v>Planeación del Desarrollo en el contexto de la Variabilidad y el Cambio Climático en el marco de las apuestas territoriales por ciudades sostenibles e inteligentes</v>
      </c>
      <c r="D251" s="355" t="e">
        <f>#REF!</f>
        <v>#REF!</v>
      </c>
      <c r="E251" s="356" t="e">
        <f>#REF!</f>
        <v>#REF!</v>
      </c>
      <c r="F251" s="79">
        <f>'PROGRAMADO_METAS_PRODUCTO 2018'!F251</f>
        <v>229</v>
      </c>
      <c r="G251" s="86">
        <f>'PROGRAMADO_METAS_PRODUCTO 2018'!G251</f>
        <v>10</v>
      </c>
      <c r="H251" s="79" t="str">
        <f>'PROGRAMADO_METAS_PRODUCTO 2018'!I251</f>
        <v xml:space="preserve">Como parte del PACC Formular un Programa de Gestión para el control de contaminación del aire </v>
      </c>
      <c r="I251" s="79">
        <f>'PROGRAMADO_METAS_PRODUCTO 2018'!J251</f>
        <v>1</v>
      </c>
      <c r="J251" s="79" t="str">
        <f>'PROGRAMADO_METAS_PRODUCTO 2018'!K251</f>
        <v>Incremento
(Acumulado)</v>
      </c>
      <c r="K251" s="79" t="str">
        <f>'PROGRAMADO_METAS_PRODUCTO 2018'!L251</f>
        <v>MED229</v>
      </c>
      <c r="L251" s="79" t="str">
        <f>'PROGRAMADO_METAS_PRODUCTO 2018'!N251</f>
        <v>Programa de gestión para el control de contaminación formulado</v>
      </c>
      <c r="M251" s="79" t="str">
        <f>'PROGRAMADO_METAS_PRODUCTO 2018'!O251</f>
        <v>Control del Impacto Ambiental y favorecimiento al Desarrollo Sostenible</v>
      </c>
      <c r="N251" s="79">
        <f>'PROGRAMADO_METAS_PRODUCTO 2018'!Q251</f>
        <v>0</v>
      </c>
      <c r="O251" s="82">
        <f>'PROGRAMADO_METAS_PRODUCTO 2018'!R251</f>
        <v>0.2</v>
      </c>
      <c r="P251" s="82">
        <f>'PROGRAMADO_METAS_PRODUCTO 2018'!S251</f>
        <v>0.8</v>
      </c>
      <c r="Q251" s="82">
        <f>'PROGRAMADO_METAS_PRODUCTO 2018'!T251</f>
        <v>0</v>
      </c>
      <c r="R251" s="82">
        <f>'PROGRAMADO_METAS_PRODUCTO 2018'!U251</f>
        <v>0</v>
      </c>
      <c r="S251" s="79" t="str">
        <f>'PROGRAMADO_METAS_PRODUCTO 2018'!V251</f>
        <v>Secretaría de Medio Ambiente</v>
      </c>
      <c r="T251" s="158"/>
      <c r="U251" s="14">
        <v>50</v>
      </c>
      <c r="V251" s="14">
        <v>74.999999999999986</v>
      </c>
      <c r="W251" s="14">
        <v>74.999999999999986</v>
      </c>
      <c r="X251" s="14">
        <v>74.999999999999986</v>
      </c>
      <c r="Y251" s="14">
        <v>100</v>
      </c>
      <c r="Z251" s="14">
        <v>149.99999999999997</v>
      </c>
      <c r="AA251" s="159">
        <v>100</v>
      </c>
      <c r="AB251" s="191"/>
      <c r="AC251" s="160">
        <v>30</v>
      </c>
      <c r="AD251" s="25">
        <v>30</v>
      </c>
      <c r="AE251" s="25">
        <v>30</v>
      </c>
      <c r="AF251" s="25">
        <v>30</v>
      </c>
      <c r="AG251" s="25">
        <v>30</v>
      </c>
      <c r="AH251" s="25">
        <v>30</v>
      </c>
      <c r="AI251" s="25">
        <v>30</v>
      </c>
      <c r="AJ251" s="25">
        <v>30</v>
      </c>
      <c r="AK251" s="25">
        <v>30</v>
      </c>
      <c r="AL251" s="25">
        <v>30</v>
      </c>
      <c r="AM251" s="25">
        <v>30</v>
      </c>
      <c r="AN251" s="25">
        <v>30</v>
      </c>
      <c r="AO251" s="159">
        <v>30</v>
      </c>
    </row>
    <row r="252" spans="1:41" s="97" customFormat="1" ht="63.75">
      <c r="A252" s="352"/>
      <c r="B252" s="349"/>
      <c r="C252" s="354"/>
      <c r="D252" s="352"/>
      <c r="E252" s="349"/>
      <c r="F252" s="35">
        <f>'PROGRAMADO_METAS_PRODUCTO 2018'!F252</f>
        <v>230</v>
      </c>
      <c r="G252" s="22">
        <f>'PROGRAMADO_METAS_PRODUCTO 2018'!G252</f>
        <v>20</v>
      </c>
      <c r="H252" s="79" t="str">
        <f>'PROGRAMADO_METAS_PRODUCTO 2018'!I252</f>
        <v>Iniciar la implementación del Programa de Gestión para el control de la contaminación en un 10% anual a partir de su formulación</v>
      </c>
      <c r="I252" s="79">
        <f>'PROGRAMADO_METAS_PRODUCTO 2018'!J252</f>
        <v>20</v>
      </c>
      <c r="J252" s="79" t="str">
        <f>'PROGRAMADO_METAS_PRODUCTO 2018'!K252</f>
        <v>Incremento
(Acumulado)</v>
      </c>
      <c r="K252" s="35" t="str">
        <f>'PROGRAMADO_METAS_PRODUCTO 2018'!L252</f>
        <v>MED230</v>
      </c>
      <c r="L252" s="35" t="str">
        <f>'PROGRAMADO_METAS_PRODUCTO 2018'!N252</f>
        <v>Porcentaje de avance en la implemetación del programa de gestión para el control de la contaminación</v>
      </c>
      <c r="M252" s="79" t="str">
        <f>'PROGRAMADO_METAS_PRODUCTO 2018'!O252</f>
        <v>Control del Impacto Ambiental y favorecimiento al Desarrollo Sostenible</v>
      </c>
      <c r="N252" s="79">
        <f>'PROGRAMADO_METAS_PRODUCTO 2018'!Q252</f>
        <v>0</v>
      </c>
      <c r="O252" s="82">
        <f>'PROGRAMADO_METAS_PRODUCTO 2018'!R252</f>
        <v>0</v>
      </c>
      <c r="P252" s="82">
        <f>'PROGRAMADO_METAS_PRODUCTO 2018'!S252</f>
        <v>0</v>
      </c>
      <c r="Q252" s="82">
        <f>'PROGRAMADO_METAS_PRODUCTO 2018'!T252</f>
        <v>10</v>
      </c>
      <c r="R252" s="82">
        <f>'PROGRAMADO_METAS_PRODUCTO 2018'!U252</f>
        <v>10</v>
      </c>
      <c r="S252" s="35" t="str">
        <f>'PROGRAMADO_METAS_PRODUCTO 2018'!V252</f>
        <v>Secretaría de Medio Ambiente</v>
      </c>
      <c r="T252" s="158"/>
      <c r="U252" s="55" t="s">
        <v>850</v>
      </c>
      <c r="V252" s="55" t="s">
        <v>850</v>
      </c>
      <c r="W252" s="55" t="s">
        <v>850</v>
      </c>
      <c r="X252" s="55" t="s">
        <v>850</v>
      </c>
      <c r="Y252" s="55" t="s">
        <v>850</v>
      </c>
      <c r="Z252" s="55" t="s">
        <v>850</v>
      </c>
      <c r="AA252" s="159" t="s">
        <v>850</v>
      </c>
      <c r="AB252" s="191"/>
      <c r="AC252" s="176" t="s">
        <v>850</v>
      </c>
      <c r="AD252" s="25" t="s">
        <v>850</v>
      </c>
      <c r="AE252" s="25" t="s">
        <v>850</v>
      </c>
      <c r="AF252" s="25" t="s">
        <v>850</v>
      </c>
      <c r="AG252" s="25" t="s">
        <v>850</v>
      </c>
      <c r="AH252" s="25" t="s">
        <v>850</v>
      </c>
      <c r="AI252" s="25" t="s">
        <v>850</v>
      </c>
      <c r="AJ252" s="25" t="s">
        <v>850</v>
      </c>
      <c r="AK252" s="25" t="s">
        <v>850</v>
      </c>
      <c r="AL252" s="25" t="s">
        <v>850</v>
      </c>
      <c r="AM252" s="25" t="s">
        <v>850</v>
      </c>
      <c r="AN252" s="25" t="s">
        <v>850</v>
      </c>
      <c r="AO252" s="159" t="s">
        <v>850</v>
      </c>
    </row>
    <row r="253" spans="1:41" s="97" customFormat="1" ht="51">
      <c r="A253" s="352"/>
      <c r="B253" s="349"/>
      <c r="C253" s="354"/>
      <c r="D253" s="352"/>
      <c r="E253" s="349"/>
      <c r="F253" s="35">
        <f>'PROGRAMADO_METAS_PRODUCTO 2018'!F253</f>
        <v>231</v>
      </c>
      <c r="G253" s="22">
        <f>'PROGRAMADO_METAS_PRODUCTO 2018'!G253</f>
        <v>30</v>
      </c>
      <c r="H253" s="35" t="str">
        <f>'PROGRAMADO_METAS_PRODUCTO 2018'!I253</f>
        <v xml:space="preserve">Fomentar el Sistema de bicicletas públicas, con mantenimiento de cobertura en 100% </v>
      </c>
      <c r="I253" s="79">
        <f>'PROGRAMADO_METAS_PRODUCTO 2018'!J253</f>
        <v>100</v>
      </c>
      <c r="J253" s="35" t="str">
        <f>'PROGRAMADO_METAS_PRODUCTO 2018'!K253</f>
        <v>Mantenimiento
(Stock)</v>
      </c>
      <c r="K253" s="35" t="str">
        <f>'PROGRAMADO_METAS_PRODUCTO 2018'!L253</f>
        <v>MED231</v>
      </c>
      <c r="L253" s="35" t="str">
        <f>'PROGRAMADO_METAS_PRODUCTO 2018'!N253</f>
        <v>Cobertura de mantenimiento del sistema de bicicletas públicas</v>
      </c>
      <c r="M253" s="79" t="str">
        <f>'PROGRAMADO_METAS_PRODUCTO 2018'!O253</f>
        <v>Control del Impacto Ambiental y favorecimiento al Desarrollo Sostenible</v>
      </c>
      <c r="N253" s="79">
        <f>'PROGRAMADO_METAS_PRODUCTO 2018'!Q253</f>
        <v>100</v>
      </c>
      <c r="O253" s="82">
        <f>'PROGRAMADO_METAS_PRODUCTO 2018'!R253</f>
        <v>100</v>
      </c>
      <c r="P253" s="82">
        <f>'PROGRAMADO_METAS_PRODUCTO 2018'!S253</f>
        <v>100</v>
      </c>
      <c r="Q253" s="82">
        <f>'PROGRAMADO_METAS_PRODUCTO 2018'!T253</f>
        <v>100</v>
      </c>
      <c r="R253" s="82">
        <f>'PROGRAMADO_METAS_PRODUCTO 2018'!U253</f>
        <v>100</v>
      </c>
      <c r="S253" s="35" t="str">
        <f>'PROGRAMADO_METAS_PRODUCTO 2018'!V253</f>
        <v>Secretaría de Medio Ambiente</v>
      </c>
      <c r="T253" s="158"/>
      <c r="U253" s="14">
        <v>100</v>
      </c>
      <c r="V253" s="14">
        <v>100</v>
      </c>
      <c r="W253" s="14">
        <v>100</v>
      </c>
      <c r="X253" s="14">
        <v>100</v>
      </c>
      <c r="Y253" s="14">
        <v>100</v>
      </c>
      <c r="Z253" s="14">
        <v>100</v>
      </c>
      <c r="AA253" s="159">
        <v>100</v>
      </c>
      <c r="AB253" s="191"/>
      <c r="AC253" s="160">
        <v>8</v>
      </c>
      <c r="AD253" s="25">
        <v>8</v>
      </c>
      <c r="AE253" s="25">
        <v>8</v>
      </c>
      <c r="AF253" s="25">
        <v>8</v>
      </c>
      <c r="AG253" s="25">
        <v>8</v>
      </c>
      <c r="AH253" s="25">
        <v>8</v>
      </c>
      <c r="AI253" s="25">
        <v>8</v>
      </c>
      <c r="AJ253" s="25">
        <v>8</v>
      </c>
      <c r="AK253" s="25">
        <v>8</v>
      </c>
      <c r="AL253" s="25">
        <v>8</v>
      </c>
      <c r="AM253" s="25">
        <v>8</v>
      </c>
      <c r="AN253" s="25">
        <v>8</v>
      </c>
      <c r="AO253" s="159">
        <v>8</v>
      </c>
    </row>
    <row r="254" spans="1:41" s="97" customFormat="1" ht="51">
      <c r="A254" s="352"/>
      <c r="B254" s="349"/>
      <c r="C254" s="354"/>
      <c r="D254" s="352"/>
      <c r="E254" s="349"/>
      <c r="F254" s="35">
        <f>'PROGRAMADO_METAS_PRODUCTO 2018'!F254</f>
        <v>232</v>
      </c>
      <c r="G254" s="22">
        <f>'PROGRAMADO_METAS_PRODUCTO 2018'!G254</f>
        <v>15</v>
      </c>
      <c r="H254" s="35" t="str">
        <f>'PROGRAMADO_METAS_PRODUCTO 2018'!I254</f>
        <v>Fomentar el Sistema de bicicletas públicas hasta llegar a 600 traslados promedio diarios</v>
      </c>
      <c r="I254" s="79">
        <f>'PROGRAMADO_METAS_PRODUCTO 2018'!J254</f>
        <v>600</v>
      </c>
      <c r="J254" s="35" t="str">
        <f>'PROGRAMADO_METAS_PRODUCTO 2018'!K254</f>
        <v>Incremento
(Flujo)</v>
      </c>
      <c r="K254" s="35" t="str">
        <f>'PROGRAMADO_METAS_PRODUCTO 2018'!L254</f>
        <v>MED232</v>
      </c>
      <c r="L254" s="35" t="str">
        <f>'PROGRAMADO_METAS_PRODUCTO 2018'!N254</f>
        <v>Traslados promedio diarios en el sistema de bicicletas públicos</v>
      </c>
      <c r="M254" s="79" t="str">
        <f>'PROGRAMADO_METAS_PRODUCTO 2018'!O254</f>
        <v>Control del Impacto Ambiental y favorecimiento al Desarrollo Sostenible</v>
      </c>
      <c r="N254" s="79">
        <f>'PROGRAMADO_METAS_PRODUCTO 2018'!Q254</f>
        <v>0</v>
      </c>
      <c r="O254" s="201">
        <f>'PROGRAMADO_METAS_PRODUCTO 2018'!R254</f>
        <v>400</v>
      </c>
      <c r="P254" s="201">
        <f>'PROGRAMADO_METAS_PRODUCTO 2018'!S254</f>
        <v>500</v>
      </c>
      <c r="Q254" s="201">
        <f>'PROGRAMADO_METAS_PRODUCTO 2018'!T254</f>
        <v>600</v>
      </c>
      <c r="R254" s="201">
        <f>'PROGRAMADO_METAS_PRODUCTO 2018'!U254</f>
        <v>600</v>
      </c>
      <c r="S254" s="35" t="str">
        <f>'PROGRAMADO_METAS_PRODUCTO 2018'!V254</f>
        <v>Secretaría de Medio Ambiente</v>
      </c>
      <c r="T254" s="158"/>
      <c r="U254" s="55">
        <v>73.45</v>
      </c>
      <c r="V254" s="55">
        <v>81.696249999999992</v>
      </c>
      <c r="W254" s="55">
        <v>87.960833333333326</v>
      </c>
      <c r="X254" s="55">
        <v>93.661874999999995</v>
      </c>
      <c r="Y254" s="55">
        <v>99.654499999999999</v>
      </c>
      <c r="Z254" s="55">
        <v>108.09124999999999</v>
      </c>
      <c r="AA254" s="159">
        <v>100</v>
      </c>
      <c r="AB254" s="191"/>
      <c r="AC254" s="160">
        <v>0</v>
      </c>
      <c r="AD254" s="25">
        <v>23.5</v>
      </c>
      <c r="AE254" s="25">
        <v>37.200000000000003</v>
      </c>
      <c r="AF254" s="25">
        <v>43.727999999999994</v>
      </c>
      <c r="AG254" s="25">
        <v>64.278000000000006</v>
      </c>
      <c r="AH254" s="25">
        <v>67.2624</v>
      </c>
      <c r="AI254" s="25">
        <v>69.085333333333338</v>
      </c>
      <c r="AJ254" s="25">
        <v>69.701714285714289</v>
      </c>
      <c r="AK254" s="25">
        <v>71.438999999999993</v>
      </c>
      <c r="AL254" s="25">
        <v>72.812444444444438</v>
      </c>
      <c r="AM254" s="25">
        <v>73.631199999999993</v>
      </c>
      <c r="AN254" s="25">
        <v>74.410181818181826</v>
      </c>
      <c r="AO254" s="159">
        <v>74.410181818181826</v>
      </c>
    </row>
    <row r="255" spans="1:41" s="97" customFormat="1" ht="63.75">
      <c r="A255" s="352"/>
      <c r="B255" s="349"/>
      <c r="C255" s="354"/>
      <c r="D255" s="352"/>
      <c r="E255" s="349"/>
      <c r="F255" s="35">
        <f>'PROGRAMADO_METAS_PRODUCTO 2018'!F255</f>
        <v>233</v>
      </c>
      <c r="G255" s="22">
        <f>'PROGRAMADO_METAS_PRODUCTO 2018'!G255</f>
        <v>10</v>
      </c>
      <c r="H255" s="35" t="str">
        <f>'PROGRAMADO_METAS_PRODUCTO 2018'!I255</f>
        <v>Crear 2 incentivo para promover el uso de transporte autónomo sostenible</v>
      </c>
      <c r="I255" s="35">
        <f>'PROGRAMADO_METAS_PRODUCTO 2018'!J255</f>
        <v>2</v>
      </c>
      <c r="J255" s="35" t="str">
        <f>'PROGRAMADO_METAS_PRODUCTO 2018'!K255</f>
        <v>Incremento
(Acumulado)</v>
      </c>
      <c r="K255" s="35" t="str">
        <f>'PROGRAMADO_METAS_PRODUCTO 2018'!L255</f>
        <v>MED233</v>
      </c>
      <c r="L255" s="35" t="str">
        <f>'PROGRAMADO_METAS_PRODUCTO 2018'!N255</f>
        <v>Numero de incentivos implementados para incrementar el número de usuarios del transporte autónomo y sostenible</v>
      </c>
      <c r="M255" s="35" t="str">
        <f>'PROGRAMADO_METAS_PRODUCTO 2018'!O255</f>
        <v>Control del Impacto Ambiental y favorecimiento al Desarrollo Sostenible</v>
      </c>
      <c r="N255" s="35">
        <f>'PROGRAMADO_METAS_PRODUCTO 2018'!Q255</f>
        <v>0</v>
      </c>
      <c r="O255" s="53">
        <f>'PROGRAMADO_METAS_PRODUCTO 2018'!R255</f>
        <v>0</v>
      </c>
      <c r="P255" s="53">
        <f>'PROGRAMADO_METAS_PRODUCTO 2018'!S255</f>
        <v>1</v>
      </c>
      <c r="Q255" s="53">
        <f>'PROGRAMADO_METAS_PRODUCTO 2018'!T255</f>
        <v>1</v>
      </c>
      <c r="R255" s="53">
        <f>'PROGRAMADO_METAS_PRODUCTO 2018'!U255</f>
        <v>0</v>
      </c>
      <c r="S255" s="35" t="str">
        <f>'PROGRAMADO_METAS_PRODUCTO 2018'!V255</f>
        <v>Secretaría de Medio Ambiente</v>
      </c>
      <c r="T255" s="158"/>
      <c r="U255" s="55" t="s">
        <v>850</v>
      </c>
      <c r="V255" s="55" t="s">
        <v>850</v>
      </c>
      <c r="W255" s="55" t="s">
        <v>850</v>
      </c>
      <c r="X255" s="55" t="s">
        <v>850</v>
      </c>
      <c r="Y255" s="55" t="s">
        <v>850</v>
      </c>
      <c r="Z255" s="55" t="s">
        <v>850</v>
      </c>
      <c r="AA255" s="159" t="s">
        <v>850</v>
      </c>
      <c r="AB255" s="191"/>
      <c r="AC255" s="160">
        <v>0</v>
      </c>
      <c r="AD255" s="25">
        <v>0</v>
      </c>
      <c r="AE255" s="25">
        <v>0</v>
      </c>
      <c r="AF255" s="25">
        <v>0</v>
      </c>
      <c r="AG255" s="25">
        <v>100</v>
      </c>
      <c r="AH255" s="25">
        <v>100</v>
      </c>
      <c r="AI255" s="25">
        <v>100</v>
      </c>
      <c r="AJ255" s="25">
        <v>100</v>
      </c>
      <c r="AK255" s="25">
        <v>100</v>
      </c>
      <c r="AL255" s="25">
        <v>100</v>
      </c>
      <c r="AM255" s="25">
        <v>100</v>
      </c>
      <c r="AN255" s="25">
        <v>100</v>
      </c>
      <c r="AO255" s="159">
        <v>100</v>
      </c>
    </row>
    <row r="256" spans="1:41" s="97" customFormat="1" ht="76.5" customHeight="1">
      <c r="A256" s="331"/>
      <c r="B256" s="333"/>
      <c r="C256" s="358"/>
      <c r="D256" s="331"/>
      <c r="E256" s="333"/>
      <c r="F256" s="33">
        <f>'PROGRAMADO_METAS_PRODUCTO 2018'!F256</f>
        <v>234</v>
      </c>
      <c r="G256" s="32">
        <f>'PROGRAMADO_METAS_PRODUCTO 2018'!G256</f>
        <v>15</v>
      </c>
      <c r="H256" s="33" t="str">
        <f>'PROGRAMADO_METAS_PRODUCTO 2018'!I256</f>
        <v>Diseñar e implementar esquemas de financiación a través de alianzas público privadas para el financiamiento ampliación de cobertura, manejo y operación del sistema de bicicletas públicas</v>
      </c>
      <c r="I256" s="33">
        <f>'PROGRAMADO_METAS_PRODUCTO 2018'!J256</f>
        <v>1</v>
      </c>
      <c r="J256" s="33" t="str">
        <f>'PROGRAMADO_METAS_PRODUCTO 2018'!K256</f>
        <v>Incremento</v>
      </c>
      <c r="K256" s="33" t="str">
        <f>'PROGRAMADO_METAS_PRODUCTO 2018'!L256</f>
        <v>MED234</v>
      </c>
      <c r="L256" s="33" t="str">
        <f>'PROGRAMADO_METAS_PRODUCTO 2018'!N256</f>
        <v>Estrategias público-privadas para ampliación de cobertura y operación del sistema de bicicletas públicas</v>
      </c>
      <c r="M256" s="33" t="str">
        <f>'PROGRAMADO_METAS_PRODUCTO 2018'!O256</f>
        <v>Control del Impacto Ambiental y favorecimiento al Desarrollo Sostenible</v>
      </c>
      <c r="N256" s="33">
        <f>'PROGRAMADO_METAS_PRODUCTO 2018'!Q256</f>
        <v>0</v>
      </c>
      <c r="O256" s="45">
        <f>'PROGRAMADO_METAS_PRODUCTO 2018'!R256</f>
        <v>0</v>
      </c>
      <c r="P256" s="45">
        <f>'PROGRAMADO_METAS_PRODUCTO 2018'!S256</f>
        <v>0</v>
      </c>
      <c r="Q256" s="45">
        <f>'PROGRAMADO_METAS_PRODUCTO 2018'!T256</f>
        <v>1</v>
      </c>
      <c r="R256" s="45">
        <f>'PROGRAMADO_METAS_PRODUCTO 2018'!U256</f>
        <v>0</v>
      </c>
      <c r="S256" s="33" t="str">
        <f>'PROGRAMADO_METAS_PRODUCTO 2018'!V256</f>
        <v>Secretaría de Medio Ambiente</v>
      </c>
      <c r="T256" s="158"/>
      <c r="U256" s="55" t="s">
        <v>850</v>
      </c>
      <c r="V256" s="55" t="s">
        <v>850</v>
      </c>
      <c r="W256" s="55" t="s">
        <v>850</v>
      </c>
      <c r="X256" s="55" t="s">
        <v>850</v>
      </c>
      <c r="Y256" s="55" t="s">
        <v>850</v>
      </c>
      <c r="Z256" s="55" t="s">
        <v>850</v>
      </c>
      <c r="AA256" s="159" t="s">
        <v>850</v>
      </c>
      <c r="AB256" s="191"/>
      <c r="AC256" s="176" t="s">
        <v>850</v>
      </c>
      <c r="AD256" s="25" t="s">
        <v>850</v>
      </c>
      <c r="AE256" s="25" t="s">
        <v>850</v>
      </c>
      <c r="AF256" s="25" t="s">
        <v>850</v>
      </c>
      <c r="AG256" s="25" t="s">
        <v>850</v>
      </c>
      <c r="AH256" s="25" t="s">
        <v>850</v>
      </c>
      <c r="AI256" s="25" t="s">
        <v>850</v>
      </c>
      <c r="AJ256" s="25" t="s">
        <v>850</v>
      </c>
      <c r="AK256" s="25" t="s">
        <v>850</v>
      </c>
      <c r="AL256" s="25" t="s">
        <v>850</v>
      </c>
      <c r="AM256" s="25" t="s">
        <v>850</v>
      </c>
      <c r="AN256" s="25" t="s">
        <v>850</v>
      </c>
      <c r="AO256" s="159" t="s">
        <v>850</v>
      </c>
    </row>
    <row r="257" spans="1:41" s="20" customFormat="1" ht="18" customHeight="1">
      <c r="A257" s="114" t="s">
        <v>128</v>
      </c>
      <c r="B257" s="115"/>
      <c r="C257" s="114" t="s">
        <v>128</v>
      </c>
      <c r="D257" s="115"/>
      <c r="E257" s="115"/>
      <c r="F257" s="115"/>
      <c r="G257" s="115"/>
      <c r="H257" s="115"/>
      <c r="I257" s="115"/>
      <c r="J257" s="115"/>
      <c r="K257" s="115"/>
      <c r="L257" s="115"/>
      <c r="M257" s="115"/>
      <c r="N257" s="115"/>
      <c r="O257" s="115"/>
      <c r="P257" s="115"/>
      <c r="Q257" s="115"/>
      <c r="R257" s="115"/>
      <c r="S257" s="117"/>
      <c r="T257" s="158"/>
      <c r="U257" s="202"/>
      <c r="V257" s="202"/>
      <c r="W257" s="202"/>
      <c r="X257" s="202"/>
      <c r="Y257" s="202"/>
      <c r="Z257" s="202"/>
      <c r="AA257" s="203"/>
      <c r="AB257" s="42"/>
      <c r="AC257" s="204"/>
      <c r="AD257" s="204"/>
      <c r="AE257" s="204"/>
      <c r="AF257" s="204"/>
      <c r="AG257" s="204"/>
      <c r="AH257" s="204"/>
      <c r="AI257" s="204"/>
      <c r="AJ257" s="204"/>
      <c r="AK257" s="204"/>
      <c r="AL257" s="204"/>
      <c r="AM257" s="204"/>
      <c r="AN257" s="204"/>
      <c r="AO257" s="203"/>
    </row>
    <row r="258" spans="1:41" s="65" customFormat="1" ht="51">
      <c r="A258" s="335" t="str">
        <f>'[1]2_ESTRUCTURA_PDM'!H45</f>
        <v>3.1.01</v>
      </c>
      <c r="B258" s="338">
        <f>'[1]2_ESTRUCTURA_PDM'!I45</f>
        <v>35</v>
      </c>
      <c r="C258" s="357" t="str">
        <f>'[1]2_ESTRUCTURA_PDM'!J45</f>
        <v>Manizales municipio sostenible, siembra para la seguridad alimentaria y la competitividad económica</v>
      </c>
      <c r="D258" s="355" t="e">
        <f>#REF!</f>
        <v>#REF!</v>
      </c>
      <c r="E258" s="356" t="e">
        <f>#REF!</f>
        <v>#REF!</v>
      </c>
      <c r="F258" s="79">
        <f>'PROGRAMADO_METAS_PRODUCTO 2018'!F258</f>
        <v>235</v>
      </c>
      <c r="G258" s="86">
        <f>'PROGRAMADO_METAS_PRODUCTO 2018'!G258</f>
        <v>50</v>
      </c>
      <c r="H258" s="79" t="str">
        <f>'PROGRAMADO_METAS_PRODUCTO 2018'!I258</f>
        <v xml:space="preserve">Formular y ejecutar dos proyectos para mejorar la competitividad del sector agropecua-rio                                                                                                                                                                                                                                                                                                                                                                                                                                    </v>
      </c>
      <c r="I258" s="79">
        <f>'PROGRAMADO_METAS_PRODUCTO 2018'!J258</f>
        <v>2</v>
      </c>
      <c r="J258" s="79" t="str">
        <f>'PROGRAMADO_METAS_PRODUCTO 2018'!K258</f>
        <v>Mantenimiento
(Stock)</v>
      </c>
      <c r="K258" s="79" t="str">
        <f>'PROGRAMADO_METAS_PRODUCTO 2018'!L258</f>
        <v>RUR235</v>
      </c>
      <c r="L258" s="79" t="str">
        <f>'PROGRAMADO_METAS_PRODUCTO 2018'!N258</f>
        <v>Número de proyectos formulados para mejorar la competitividad del sector agropecuario</v>
      </c>
      <c r="M258" s="79" t="str">
        <f>'PROGRAMADO_METAS_PRODUCTO 2018'!O258</f>
        <v>Gestión para el Autosostenimiento, el emprendimiento y el Fomento Empresarial</v>
      </c>
      <c r="N258" s="79">
        <f>'PROGRAMADO_METAS_PRODUCTO 2018'!Q258</f>
        <v>1</v>
      </c>
      <c r="O258" s="82">
        <f>'PROGRAMADO_METAS_PRODUCTO 2018'!R258</f>
        <v>0</v>
      </c>
      <c r="P258" s="82">
        <f>'PROGRAMADO_METAS_PRODUCTO 2018'!S258</f>
        <v>2</v>
      </c>
      <c r="Q258" s="82">
        <f>'PROGRAMADO_METAS_PRODUCTO 2018'!T258</f>
        <v>2</v>
      </c>
      <c r="R258" s="82">
        <f>'PROGRAMADO_METAS_PRODUCTO 2018'!U258</f>
        <v>2</v>
      </c>
      <c r="S258" s="79" t="str">
        <f>'PROGRAMADO_METAS_PRODUCTO 2018'!V258</f>
        <v>Unidad de Desarrollo Rural</v>
      </c>
      <c r="T258" s="158"/>
      <c r="U258" s="55" t="s">
        <v>850</v>
      </c>
      <c r="V258" s="55" t="s">
        <v>850</v>
      </c>
      <c r="W258" s="55" t="s">
        <v>850</v>
      </c>
      <c r="X258" s="55" t="s">
        <v>850</v>
      </c>
      <c r="Y258" s="55" t="s">
        <v>850</v>
      </c>
      <c r="Z258" s="55" t="s">
        <v>850</v>
      </c>
      <c r="AA258" s="159" t="s">
        <v>850</v>
      </c>
      <c r="AB258" s="175"/>
      <c r="AC258" s="176">
        <v>0</v>
      </c>
      <c r="AD258" s="25">
        <v>50</v>
      </c>
      <c r="AE258" s="25">
        <v>50</v>
      </c>
      <c r="AF258" s="25">
        <v>50</v>
      </c>
      <c r="AG258" s="25">
        <v>50</v>
      </c>
      <c r="AH258" s="25">
        <v>150</v>
      </c>
      <c r="AI258" s="25">
        <v>150</v>
      </c>
      <c r="AJ258" s="25">
        <v>150</v>
      </c>
      <c r="AK258" s="25">
        <v>150</v>
      </c>
      <c r="AL258" s="25">
        <v>150</v>
      </c>
      <c r="AM258" s="25">
        <v>150</v>
      </c>
      <c r="AN258" s="25">
        <v>150</v>
      </c>
      <c r="AO258" s="159">
        <v>100</v>
      </c>
    </row>
    <row r="259" spans="1:41" s="65" customFormat="1" ht="51">
      <c r="A259" s="336"/>
      <c r="B259" s="339"/>
      <c r="C259" s="354"/>
      <c r="D259" s="352"/>
      <c r="E259" s="349"/>
      <c r="F259" s="35">
        <f>'PROGRAMADO_METAS_PRODUCTO 2018'!F259</f>
        <v>236</v>
      </c>
      <c r="G259" s="22">
        <f>'PROGRAMADO_METAS_PRODUCTO 2018'!G259</f>
        <v>50</v>
      </c>
      <c r="H259" s="35" t="str">
        <f>'PROGRAMADO_METAS_PRODUCTO 2018'!I259</f>
        <v xml:space="preserve">Realizar 8 eventos anuales  de capacitación en el sector agropecuario teniendo en cuenta la líneas productivas                                                                                                                                                                                                                                                                                                                                                                                                                       </v>
      </c>
      <c r="I259" s="35">
        <f>'PROGRAMADO_METAS_PRODUCTO 2018'!J259</f>
        <v>8</v>
      </c>
      <c r="J259" s="35" t="str">
        <f>'PROGRAMADO_METAS_PRODUCTO 2018'!K259</f>
        <v>Mantenimiento
(Stock)</v>
      </c>
      <c r="K259" s="35" t="str">
        <f>'PROGRAMADO_METAS_PRODUCTO 2018'!L259</f>
        <v>RUR236</v>
      </c>
      <c r="L259" s="35" t="str">
        <f>'PROGRAMADO_METAS_PRODUCTO 2018'!N259</f>
        <v>Numero de eventos de capacitación en el sector agropecuario</v>
      </c>
      <c r="M259" s="35" t="str">
        <f>'PROGRAMADO_METAS_PRODUCTO 2018'!O259</f>
        <v>Gestión para el Autosostenimiento, el emprendimiento y el Fomento Empresarial</v>
      </c>
      <c r="N259" s="35">
        <f>'PROGRAMADO_METAS_PRODUCTO 2018'!Q259</f>
        <v>20</v>
      </c>
      <c r="O259" s="53">
        <f>'PROGRAMADO_METAS_PRODUCTO 2018'!R259</f>
        <v>8</v>
      </c>
      <c r="P259" s="53">
        <f>'PROGRAMADO_METAS_PRODUCTO 2018'!S259</f>
        <v>8</v>
      </c>
      <c r="Q259" s="53">
        <f>'PROGRAMADO_METAS_PRODUCTO 2018'!T259</f>
        <v>8</v>
      </c>
      <c r="R259" s="53">
        <f>'PROGRAMADO_METAS_PRODUCTO 2018'!U259</f>
        <v>8</v>
      </c>
      <c r="S259" s="35" t="str">
        <f>'PROGRAMADO_METAS_PRODUCTO 2018'!V259</f>
        <v>Unidad de Desarrollo Rural</v>
      </c>
      <c r="T259" s="158"/>
      <c r="U259" s="55">
        <v>187.5</v>
      </c>
      <c r="V259" s="55">
        <v>275</v>
      </c>
      <c r="W259" s="55">
        <v>425</v>
      </c>
      <c r="X259" s="55">
        <v>475</v>
      </c>
      <c r="Y259" s="55">
        <v>537.5</v>
      </c>
      <c r="Z259" s="55">
        <v>575</v>
      </c>
      <c r="AA259" s="159">
        <v>100</v>
      </c>
      <c r="AB259" s="175"/>
      <c r="AC259" s="176">
        <v>0</v>
      </c>
      <c r="AD259" s="25">
        <v>0</v>
      </c>
      <c r="AE259" s="25">
        <v>12.5</v>
      </c>
      <c r="AF259" s="25">
        <v>12.5</v>
      </c>
      <c r="AG259" s="25">
        <v>75</v>
      </c>
      <c r="AH259" s="25">
        <v>150</v>
      </c>
      <c r="AI259" s="25">
        <v>187.5</v>
      </c>
      <c r="AJ259" s="25">
        <v>312.5</v>
      </c>
      <c r="AK259" s="25">
        <v>400</v>
      </c>
      <c r="AL259" s="25">
        <v>425</v>
      </c>
      <c r="AM259" s="25">
        <v>437.5</v>
      </c>
      <c r="AN259" s="25">
        <v>562.5</v>
      </c>
      <c r="AO259" s="159">
        <v>100</v>
      </c>
    </row>
    <row r="260" spans="1:41" s="65" customFormat="1" ht="51">
      <c r="A260" s="336"/>
      <c r="B260" s="339"/>
      <c r="C260" s="354"/>
      <c r="D260" s="21" t="e">
        <f>#REF!</f>
        <v>#REF!</v>
      </c>
      <c r="E260" s="22" t="e">
        <f>#REF!</f>
        <v>#REF!</v>
      </c>
      <c r="F260" s="35">
        <f>'PROGRAMADO_METAS_PRODUCTO 2018'!F260</f>
        <v>237</v>
      </c>
      <c r="G260" s="22">
        <f>'PROGRAMADO_METAS_PRODUCTO 2018'!G260</f>
        <v>100</v>
      </c>
      <c r="H260" s="35" t="str">
        <f>'PROGRAMADO_METAS_PRODUCTO 2018'!I260</f>
        <v>Formular y ejecutar dos proyecto de Seguridad Alimentaria</v>
      </c>
      <c r="I260" s="35">
        <f>'PROGRAMADO_METAS_PRODUCTO 2018'!J260</f>
        <v>2</v>
      </c>
      <c r="J260" s="35" t="str">
        <f>'PROGRAMADO_METAS_PRODUCTO 2018'!K260</f>
        <v>Incremento
(Flujo)</v>
      </c>
      <c r="K260" s="35" t="str">
        <f>'PROGRAMADO_METAS_PRODUCTO 2018'!L260</f>
        <v>RUR237</v>
      </c>
      <c r="L260" s="35" t="str">
        <f>'PROGRAMADO_METAS_PRODUCTO 2018'!N260</f>
        <v>Número de proyectos formulados y ejecutados en seguridad alimentaria</v>
      </c>
      <c r="M260" s="35" t="str">
        <f>'PROGRAMADO_METAS_PRODUCTO 2018'!O260</f>
        <v>Gestión para el Autosostenimiento, el emprendimiento y el Fomento Empresarial</v>
      </c>
      <c r="N260" s="35">
        <f>'PROGRAMADO_METAS_PRODUCTO 2018'!Q260</f>
        <v>1</v>
      </c>
      <c r="O260" s="53">
        <f>'PROGRAMADO_METAS_PRODUCTO 2018'!R260</f>
        <v>1</v>
      </c>
      <c r="P260" s="53">
        <f>'PROGRAMADO_METAS_PRODUCTO 2018'!S260</f>
        <v>2</v>
      </c>
      <c r="Q260" s="53">
        <f>'PROGRAMADO_METAS_PRODUCTO 2018'!T260</f>
        <v>2</v>
      </c>
      <c r="R260" s="53">
        <f>'PROGRAMADO_METAS_PRODUCTO 2018'!U260</f>
        <v>2</v>
      </c>
      <c r="S260" s="35" t="str">
        <f>'PROGRAMADO_METAS_PRODUCTO 2018'!V260</f>
        <v>Unidad de Desarrollo Rural</v>
      </c>
      <c r="T260" s="158"/>
      <c r="U260" s="14">
        <v>100</v>
      </c>
      <c r="V260" s="14">
        <v>100</v>
      </c>
      <c r="W260" s="14">
        <v>100</v>
      </c>
      <c r="X260" s="14">
        <v>100</v>
      </c>
      <c r="Y260" s="14">
        <v>100</v>
      </c>
      <c r="Z260" s="14">
        <v>100</v>
      </c>
      <c r="AA260" s="159">
        <v>100</v>
      </c>
      <c r="AB260" s="175"/>
      <c r="AC260" s="160">
        <v>0</v>
      </c>
      <c r="AD260" s="25">
        <v>0</v>
      </c>
      <c r="AE260" s="25">
        <v>0</v>
      </c>
      <c r="AF260" s="25">
        <v>0</v>
      </c>
      <c r="AG260" s="25">
        <v>50</v>
      </c>
      <c r="AH260" s="25">
        <v>50</v>
      </c>
      <c r="AI260" s="25">
        <v>50</v>
      </c>
      <c r="AJ260" s="25">
        <v>50</v>
      </c>
      <c r="AK260" s="25">
        <v>50</v>
      </c>
      <c r="AL260" s="25">
        <v>50</v>
      </c>
      <c r="AM260" s="25">
        <v>50</v>
      </c>
      <c r="AN260" s="25">
        <v>50</v>
      </c>
      <c r="AO260" s="159">
        <v>50</v>
      </c>
    </row>
    <row r="261" spans="1:41" s="65" customFormat="1" ht="51">
      <c r="A261" s="336"/>
      <c r="B261" s="339"/>
      <c r="C261" s="354"/>
      <c r="D261" s="371" t="e">
        <f>#REF!</f>
        <v>#REF!</v>
      </c>
      <c r="E261" s="333" t="e">
        <f>#REF!</f>
        <v>#REF!</v>
      </c>
      <c r="F261" s="35">
        <f>'PROGRAMADO_METAS_PRODUCTO 2018'!F261</f>
        <v>238</v>
      </c>
      <c r="G261" s="22">
        <f>'PROGRAMADO_METAS_PRODUCTO 2018'!G261</f>
        <v>25</v>
      </c>
      <c r="H261" s="35" t="str">
        <f>'PROGRAMADO_METAS_PRODUCTO 2018'!I261</f>
        <v>Realizar 4.000 visitas de asistencia agropecuaria y agroindustrial</v>
      </c>
      <c r="I261" s="57">
        <f>'PROGRAMADO_METAS_PRODUCTO 2018'!J261</f>
        <v>4000</v>
      </c>
      <c r="J261" s="35" t="str">
        <f>'PROGRAMADO_METAS_PRODUCTO 2018'!K261</f>
        <v>Incremento
(Flujo)</v>
      </c>
      <c r="K261" s="35" t="str">
        <f>'PROGRAMADO_METAS_PRODUCTO 2018'!L261</f>
        <v>RUR238</v>
      </c>
      <c r="L261" s="35" t="str">
        <f>'PROGRAMADO_METAS_PRODUCTO 2018'!N261</f>
        <v>Número de Visitas realizadas para asistencia técnica</v>
      </c>
      <c r="M261" s="35" t="str">
        <f>'PROGRAMADO_METAS_PRODUCTO 2018'!O261</f>
        <v>Gestión para el Autosostenimiento, el emprendimiento y el Fomento Empresarial</v>
      </c>
      <c r="N261" s="35">
        <f>'PROGRAMADO_METAS_PRODUCTO 2018'!Q261</f>
        <v>4000</v>
      </c>
      <c r="O261" s="58">
        <f>'PROGRAMADO_METAS_PRODUCTO 2018'!R261</f>
        <v>1000</v>
      </c>
      <c r="P261" s="58">
        <f>'PROGRAMADO_METAS_PRODUCTO 2018'!S261</f>
        <v>1000</v>
      </c>
      <c r="Q261" s="58">
        <f>'PROGRAMADO_METAS_PRODUCTO 2018'!T261</f>
        <v>1000</v>
      </c>
      <c r="R261" s="58">
        <f>'PROGRAMADO_METAS_PRODUCTO 2018'!U261</f>
        <v>1000</v>
      </c>
      <c r="S261" s="35" t="str">
        <f>'PROGRAMADO_METAS_PRODUCTO 2018'!V261</f>
        <v>Unidad de Desarrollo Rural</v>
      </c>
      <c r="T261" s="158"/>
      <c r="U261" s="55">
        <v>5.3</v>
      </c>
      <c r="V261" s="55">
        <v>23.9</v>
      </c>
      <c r="W261" s="55">
        <v>59.5</v>
      </c>
      <c r="X261" s="55">
        <v>90.7</v>
      </c>
      <c r="Y261" s="55">
        <v>113.9</v>
      </c>
      <c r="Z261" s="55">
        <v>130</v>
      </c>
      <c r="AA261" s="159">
        <v>100</v>
      </c>
      <c r="AB261" s="175"/>
      <c r="AC261" s="176">
        <v>3</v>
      </c>
      <c r="AD261" s="25">
        <v>4.9000000000000004</v>
      </c>
      <c r="AE261" s="25">
        <v>10.7</v>
      </c>
      <c r="AF261" s="25">
        <v>14.499999999999998</v>
      </c>
      <c r="AG261" s="25">
        <v>32.6</v>
      </c>
      <c r="AH261" s="25">
        <v>48</v>
      </c>
      <c r="AI261" s="25">
        <v>68</v>
      </c>
      <c r="AJ261" s="25">
        <v>75</v>
      </c>
      <c r="AK261" s="25">
        <v>85</v>
      </c>
      <c r="AL261" s="25">
        <v>96</v>
      </c>
      <c r="AM261" s="25">
        <v>100</v>
      </c>
      <c r="AN261" s="25">
        <v>130</v>
      </c>
      <c r="AO261" s="159">
        <v>100</v>
      </c>
    </row>
    <row r="262" spans="1:41" s="65" customFormat="1" ht="51">
      <c r="A262" s="336"/>
      <c r="B262" s="339"/>
      <c r="C262" s="354"/>
      <c r="D262" s="332"/>
      <c r="E262" s="334"/>
      <c r="F262" s="35">
        <f>'PROGRAMADO_METAS_PRODUCTO 2018'!F262</f>
        <v>239</v>
      </c>
      <c r="G262" s="22">
        <f>'PROGRAMADO_METAS_PRODUCTO 2018'!G262</f>
        <v>25</v>
      </c>
      <c r="H262" s="35" t="str">
        <f>'PROGRAMADO_METAS_PRODUCTO 2018'!I262</f>
        <v>Realizar 2 encuentros de jóvenes en la zona rural</v>
      </c>
      <c r="I262" s="35">
        <f>'PROGRAMADO_METAS_PRODUCTO 2018'!J262</f>
        <v>2</v>
      </c>
      <c r="J262" s="35" t="str">
        <f>'PROGRAMADO_METAS_PRODUCTO 2018'!K262</f>
        <v>Incremento
(Flujo)</v>
      </c>
      <c r="K262" s="35" t="str">
        <f>'PROGRAMADO_METAS_PRODUCTO 2018'!L262</f>
        <v>RUR239</v>
      </c>
      <c r="L262" s="35" t="str">
        <f>'PROGRAMADO_METAS_PRODUCTO 2018'!N262</f>
        <v>Número de encuentros de jovenes realizados</v>
      </c>
      <c r="M262" s="35" t="str">
        <f>'PROGRAMADO_METAS_PRODUCTO 2018'!O262</f>
        <v>Gestión para el Autosostenimiento, el emprendimiento y el Fomento Empresarial</v>
      </c>
      <c r="N262" s="35">
        <f>'PROGRAMADO_METAS_PRODUCTO 2018'!Q262</f>
        <v>2</v>
      </c>
      <c r="O262" s="53">
        <f>'PROGRAMADO_METAS_PRODUCTO 2018'!R262</f>
        <v>0</v>
      </c>
      <c r="P262" s="53">
        <f>'PROGRAMADO_METAS_PRODUCTO 2018'!S262</f>
        <v>1</v>
      </c>
      <c r="Q262" s="53">
        <f>'PROGRAMADO_METAS_PRODUCTO 2018'!T262</f>
        <v>0</v>
      </c>
      <c r="R262" s="53">
        <f>'PROGRAMADO_METAS_PRODUCTO 2018'!U262</f>
        <v>1</v>
      </c>
      <c r="S262" s="35" t="str">
        <f>'PROGRAMADO_METAS_PRODUCTO 2018'!V262</f>
        <v>Unidad de Desarrollo Rural</v>
      </c>
      <c r="T262" s="158"/>
      <c r="U262" s="55" t="s">
        <v>850</v>
      </c>
      <c r="V262" s="55" t="s">
        <v>850</v>
      </c>
      <c r="W262" s="55" t="s">
        <v>850</v>
      </c>
      <c r="X262" s="55" t="s">
        <v>850</v>
      </c>
      <c r="Y262" s="55" t="s">
        <v>850</v>
      </c>
      <c r="Z262" s="55" t="s">
        <v>850</v>
      </c>
      <c r="AA262" s="159" t="s">
        <v>850</v>
      </c>
      <c r="AB262" s="175"/>
      <c r="AC262" s="176">
        <v>0</v>
      </c>
      <c r="AD262" s="25">
        <v>0</v>
      </c>
      <c r="AE262" s="25">
        <v>0</v>
      </c>
      <c r="AF262" s="25">
        <v>0</v>
      </c>
      <c r="AG262" s="25">
        <v>0</v>
      </c>
      <c r="AH262" s="25">
        <v>0</v>
      </c>
      <c r="AI262" s="25">
        <v>0</v>
      </c>
      <c r="AJ262" s="25">
        <v>0</v>
      </c>
      <c r="AK262" s="25">
        <v>100</v>
      </c>
      <c r="AL262" s="25">
        <v>100</v>
      </c>
      <c r="AM262" s="25">
        <v>100</v>
      </c>
      <c r="AN262" s="25">
        <v>100</v>
      </c>
      <c r="AO262" s="159">
        <v>100</v>
      </c>
    </row>
    <row r="263" spans="1:41" s="65" customFormat="1" ht="51">
      <c r="A263" s="336"/>
      <c r="B263" s="339"/>
      <c r="C263" s="358"/>
      <c r="D263" s="361"/>
      <c r="E263" s="356"/>
      <c r="F263" s="35">
        <f>'PROGRAMADO_METAS_PRODUCTO 2018'!F263</f>
        <v>240</v>
      </c>
      <c r="G263" s="22">
        <f>'PROGRAMADO_METAS_PRODUCTO 2018'!G263</f>
        <v>50</v>
      </c>
      <c r="H263" s="35" t="str">
        <f>'PROGRAMADO_METAS_PRODUCTO 2018'!I263</f>
        <v>Aumentar a  12 el número de empresas asociativas de pequeños agricultores (Apoyar 1 por año)</v>
      </c>
      <c r="I263" s="35">
        <f>'PROGRAMADO_METAS_PRODUCTO 2018'!J263</f>
        <v>12</v>
      </c>
      <c r="J263" s="35" t="str">
        <f>'PROGRAMADO_METAS_PRODUCTO 2018'!K263</f>
        <v>Incremento
(Acumulado)</v>
      </c>
      <c r="K263" s="35" t="str">
        <f>'PROGRAMADO_METAS_PRODUCTO 2018'!L263</f>
        <v>RUR240</v>
      </c>
      <c r="L263" s="35" t="str">
        <f>'PROGRAMADO_METAS_PRODUCTO 2018'!N263</f>
        <v>Número de empresas asociativas de pequeños agricultores</v>
      </c>
      <c r="M263" s="35" t="str">
        <f>'PROGRAMADO_METAS_PRODUCTO 2018'!O263</f>
        <v>Gestión para el Autosostenimiento, el emprendimiento y el Fomento Empresarial</v>
      </c>
      <c r="N263" s="35">
        <f>'PROGRAMADO_METAS_PRODUCTO 2018'!Q263</f>
        <v>8</v>
      </c>
      <c r="O263" s="170">
        <f>'PROGRAMADO_METAS_PRODUCTO 2018'!R263</f>
        <v>9</v>
      </c>
      <c r="P263" s="170">
        <f>'PROGRAMADO_METAS_PRODUCTO 2018'!S263</f>
        <v>10</v>
      </c>
      <c r="Q263" s="170">
        <f>'PROGRAMADO_METAS_PRODUCTO 2018'!T263</f>
        <v>11</v>
      </c>
      <c r="R263" s="170">
        <f>'PROGRAMADO_METAS_PRODUCTO 2018'!U263</f>
        <v>12</v>
      </c>
      <c r="S263" s="35" t="str">
        <f>'PROGRAMADO_METAS_PRODUCTO 2018'!V263</f>
        <v>Unidad de Desarrollo Rural</v>
      </c>
      <c r="T263" s="158"/>
      <c r="U263" s="14">
        <v>88.888888888888886</v>
      </c>
      <c r="V263" s="14">
        <v>88.888888888888886</v>
      </c>
      <c r="W263" s="14">
        <v>88.888888888888886</v>
      </c>
      <c r="X263" s="14">
        <v>88.888888888888886</v>
      </c>
      <c r="Y263" s="14">
        <v>100</v>
      </c>
      <c r="Z263" s="14">
        <v>100</v>
      </c>
      <c r="AA263" s="159">
        <v>100</v>
      </c>
      <c r="AB263" s="175"/>
      <c r="AC263" s="160">
        <v>90</v>
      </c>
      <c r="AD263" s="25">
        <v>90</v>
      </c>
      <c r="AE263" s="25">
        <v>90</v>
      </c>
      <c r="AF263" s="25">
        <v>90</v>
      </c>
      <c r="AG263" s="25">
        <v>90</v>
      </c>
      <c r="AH263" s="25">
        <v>90</v>
      </c>
      <c r="AI263" s="25">
        <v>100</v>
      </c>
      <c r="AJ263" s="25">
        <v>100</v>
      </c>
      <c r="AK263" s="25">
        <v>100</v>
      </c>
      <c r="AL263" s="25">
        <v>100</v>
      </c>
      <c r="AM263" s="25">
        <v>100</v>
      </c>
      <c r="AN263" s="25">
        <v>100</v>
      </c>
      <c r="AO263" s="159">
        <v>100</v>
      </c>
    </row>
    <row r="264" spans="1:41" s="65" customFormat="1" ht="51">
      <c r="A264" s="362" t="str">
        <f>'[1]2_ESTRUCTURA_PDM'!H46</f>
        <v>3.1.02</v>
      </c>
      <c r="B264" s="339">
        <f>'[1]2_ESTRUCTURA_PDM'!I46</f>
        <v>15</v>
      </c>
      <c r="C264" s="369" t="str">
        <f>'[1]2_ESTRUCTURA_PDM'!J46</f>
        <v>Desarrollo Rural con enfoque territorial</v>
      </c>
      <c r="D264" s="371" t="e">
        <f>#REF!</f>
        <v>#REF!</v>
      </c>
      <c r="E264" s="333" t="e">
        <f>#REF!</f>
        <v>#REF!</v>
      </c>
      <c r="F264" s="35">
        <f>'PROGRAMADO_METAS_PRODUCTO 2018'!F264</f>
        <v>241</v>
      </c>
      <c r="G264" s="22">
        <f>'PROGRAMADO_METAS_PRODUCTO 2018'!G264</f>
        <v>50</v>
      </c>
      <c r="H264" s="35" t="str">
        <f>'PROGRAMADO_METAS_PRODUCTO 2018'!I264</f>
        <v>Elaborar el plan de acción para la implementación de la política pública</v>
      </c>
      <c r="I264" s="35">
        <f>'PROGRAMADO_METAS_PRODUCTO 2018'!J264</f>
        <v>1</v>
      </c>
      <c r="J264" s="35" t="str">
        <f>'PROGRAMADO_METAS_PRODUCTO 2018'!K264</f>
        <v>Incremento
(Acumulado)</v>
      </c>
      <c r="K264" s="35" t="str">
        <f>'PROGRAMADO_METAS_PRODUCTO 2018'!L264</f>
        <v>RUR241</v>
      </c>
      <c r="L264" s="35" t="str">
        <f>'PROGRAMADO_METAS_PRODUCTO 2018'!N264</f>
        <v>Plan de acción elaborado para la implementación de la política pública</v>
      </c>
      <c r="M264" s="35" t="str">
        <f>'PROGRAMADO_METAS_PRODUCTO 2018'!O264</f>
        <v>Gestión para el Autosostenimiento, el emprendimiento y el Fomento Empresarial</v>
      </c>
      <c r="N264" s="35" t="str">
        <f>'PROGRAMADO_METAS_PRODUCTO 2018'!Q264</f>
        <v>ND</v>
      </c>
      <c r="O264" s="38">
        <f>'PROGRAMADO_METAS_PRODUCTO 2018'!R264</f>
        <v>0</v>
      </c>
      <c r="P264" s="49">
        <f>'PROGRAMADO_METAS_PRODUCTO 2018'!S264</f>
        <v>0.3</v>
      </c>
      <c r="Q264" s="49">
        <f>'PROGRAMADO_METAS_PRODUCTO 2018'!T264</f>
        <v>0.4</v>
      </c>
      <c r="R264" s="49">
        <f>'PROGRAMADO_METAS_PRODUCTO 2018'!U264</f>
        <v>0.3</v>
      </c>
      <c r="S264" s="35" t="str">
        <f>'PROGRAMADO_METAS_PRODUCTO 2018'!V264</f>
        <v>Unidad de Desarrollo Rural</v>
      </c>
      <c r="T264" s="158"/>
      <c r="U264" s="55" t="s">
        <v>850</v>
      </c>
      <c r="V264" s="55" t="s">
        <v>850</v>
      </c>
      <c r="W264" s="55" t="s">
        <v>850</v>
      </c>
      <c r="X264" s="55" t="s">
        <v>850</v>
      </c>
      <c r="Y264" s="55" t="s">
        <v>850</v>
      </c>
      <c r="Z264" s="55" t="s">
        <v>850</v>
      </c>
      <c r="AA264" s="159" t="s">
        <v>850</v>
      </c>
      <c r="AB264" s="175"/>
      <c r="AC264" s="160">
        <v>0</v>
      </c>
      <c r="AD264" s="25">
        <v>0</v>
      </c>
      <c r="AE264" s="25">
        <v>333.33333333333337</v>
      </c>
      <c r="AF264" s="25">
        <v>333.33333333333337</v>
      </c>
      <c r="AG264" s="25">
        <v>333.33333333333337</v>
      </c>
      <c r="AH264" s="25">
        <v>333.33333333333337</v>
      </c>
      <c r="AI264" s="25">
        <v>333.33333333333337</v>
      </c>
      <c r="AJ264" s="25">
        <v>333.33333333333337</v>
      </c>
      <c r="AK264" s="25">
        <v>333.33333333333337</v>
      </c>
      <c r="AL264" s="25">
        <v>333.33333333333337</v>
      </c>
      <c r="AM264" s="25">
        <v>333.33333333333337</v>
      </c>
      <c r="AN264" s="25">
        <v>333.33333333333337</v>
      </c>
      <c r="AO264" s="159">
        <v>100</v>
      </c>
    </row>
    <row r="265" spans="1:41" s="65" customFormat="1" ht="51">
      <c r="A265" s="336"/>
      <c r="B265" s="339"/>
      <c r="C265" s="358"/>
      <c r="D265" s="361"/>
      <c r="E265" s="356"/>
      <c r="F265" s="35">
        <f>'PROGRAMADO_METAS_PRODUCTO 2018'!F265</f>
        <v>242</v>
      </c>
      <c r="G265" s="22">
        <f>'PROGRAMADO_METAS_PRODUCTO 2018'!G265</f>
        <v>50</v>
      </c>
      <c r="H265" s="35" t="str">
        <f>'PROGRAMADO_METAS_PRODUCTO 2018'!I265</f>
        <v>Constitución de la mesa intersectorial e interinstitucional para el sector rural</v>
      </c>
      <c r="I265" s="35">
        <f>'PROGRAMADO_METAS_PRODUCTO 2018'!J265</f>
        <v>1</v>
      </c>
      <c r="J265" s="35" t="str">
        <f>'PROGRAMADO_METAS_PRODUCTO 2018'!K265</f>
        <v>Incremento
(Acumulado)</v>
      </c>
      <c r="K265" s="35" t="str">
        <f>'PROGRAMADO_METAS_PRODUCTO 2018'!L265</f>
        <v>RUR242</v>
      </c>
      <c r="L265" s="35" t="str">
        <f>'PROGRAMADO_METAS_PRODUCTO 2018'!N265</f>
        <v>Mesa intersectorial e interinstitucional  constituida para el sector rural</v>
      </c>
      <c r="M265" s="35" t="str">
        <f>'PROGRAMADO_METAS_PRODUCTO 2018'!O265</f>
        <v>Gestión para el Autosostenimiento, el emprendimiento y el Fomento Empresarial</v>
      </c>
      <c r="N265" s="35" t="str">
        <f>'PROGRAMADO_METAS_PRODUCTO 2018'!Q265</f>
        <v>ND</v>
      </c>
      <c r="O265" s="53">
        <f>'PROGRAMADO_METAS_PRODUCTO 2018'!R265</f>
        <v>0</v>
      </c>
      <c r="P265" s="49">
        <f>'PROGRAMADO_METAS_PRODUCTO 2018'!S265</f>
        <v>0.3</v>
      </c>
      <c r="Q265" s="49">
        <f>'PROGRAMADO_METAS_PRODUCTO 2018'!T265</f>
        <v>0.4</v>
      </c>
      <c r="R265" s="49">
        <f>'PROGRAMADO_METAS_PRODUCTO 2018'!U265</f>
        <v>0.3</v>
      </c>
      <c r="S265" s="35" t="str">
        <f>'PROGRAMADO_METAS_PRODUCTO 2018'!V265</f>
        <v>Unidad de Desarrollo Rural</v>
      </c>
      <c r="T265" s="158"/>
      <c r="U265" s="55" t="s">
        <v>850</v>
      </c>
      <c r="V265" s="55" t="s">
        <v>850</v>
      </c>
      <c r="W265" s="55" t="s">
        <v>850</v>
      </c>
      <c r="X265" s="55" t="s">
        <v>850</v>
      </c>
      <c r="Y265" s="55" t="s">
        <v>850</v>
      </c>
      <c r="Z265" s="55" t="s">
        <v>850</v>
      </c>
      <c r="AA265" s="159" t="s">
        <v>850</v>
      </c>
      <c r="AB265" s="175"/>
      <c r="AC265" s="160">
        <v>0</v>
      </c>
      <c r="AD265" s="25">
        <v>0</v>
      </c>
      <c r="AE265" s="25">
        <v>0</v>
      </c>
      <c r="AF265" s="25">
        <v>0</v>
      </c>
      <c r="AG265" s="25">
        <v>0</v>
      </c>
      <c r="AH265" s="25">
        <v>0</v>
      </c>
      <c r="AI265" s="25">
        <v>0</v>
      </c>
      <c r="AJ265" s="25">
        <v>0</v>
      </c>
      <c r="AK265" s="25">
        <v>333.33333333333337</v>
      </c>
      <c r="AL265" s="25">
        <v>333.33333333333337</v>
      </c>
      <c r="AM265" s="25">
        <v>333.33333333333337</v>
      </c>
      <c r="AN265" s="25">
        <v>333.33333333333337</v>
      </c>
      <c r="AO265" s="159">
        <v>100</v>
      </c>
    </row>
    <row r="266" spans="1:41" s="65" customFormat="1" ht="127.5" customHeight="1">
      <c r="A266" s="21" t="str">
        <f>'[1]2_ESTRUCTURA_PDM'!H47</f>
        <v>3.1.03</v>
      </c>
      <c r="B266" s="22">
        <f>'[1]2_ESTRUCTURA_PDM'!I47</f>
        <v>25</v>
      </c>
      <c r="C266" s="118" t="str">
        <f>'[1]2_ESTRUCTURA_PDM'!J47</f>
        <v>Creación de agro empresas rurales y de base tecnológica</v>
      </c>
      <c r="D266" s="21" t="e">
        <f>#REF!</f>
        <v>#REF!</v>
      </c>
      <c r="E266" s="22" t="e">
        <f>#REF!</f>
        <v>#REF!</v>
      </c>
      <c r="F266" s="35">
        <f>'PROGRAMADO_METAS_PRODUCTO 2018'!F266</f>
        <v>243</v>
      </c>
      <c r="G266" s="22">
        <f>'PROGRAMADO_METAS_PRODUCTO 2018'!G266</f>
        <v>100</v>
      </c>
      <c r="H266" s="35" t="str">
        <f>'PROGRAMADO_METAS_PRODUCTO 2018'!I266</f>
        <v>Estructurar 3 modelos de negocio para la creación de agroempresas</v>
      </c>
      <c r="I266" s="35">
        <f>'PROGRAMADO_METAS_PRODUCTO 2018'!J266</f>
        <v>3</v>
      </c>
      <c r="J266" s="35" t="str">
        <f>'PROGRAMADO_METAS_PRODUCTO 2018'!K266</f>
        <v>Incremento
(Acumulado)</v>
      </c>
      <c r="K266" s="35" t="str">
        <f>'PROGRAMADO_METAS_PRODUCTO 2018'!L266</f>
        <v>TIC243</v>
      </c>
      <c r="L266" s="35" t="str">
        <f>'PROGRAMADO_METAS_PRODUCTO 2018'!N266</f>
        <v>Modelos de negocios estructurados para la creación de agroempresas</v>
      </c>
      <c r="M266" s="35" t="str">
        <f>'PROGRAMADO_METAS_PRODUCTO 2018'!O266</f>
        <v>Gestión para el Autosostenimiento, el emprendimiento y el Fomento Empresarial</v>
      </c>
      <c r="N266" s="35">
        <f>'PROGRAMADO_METAS_PRODUCTO 2018'!Q266</f>
        <v>1</v>
      </c>
      <c r="O266" s="170">
        <f>'PROGRAMADO_METAS_PRODUCTO 2018'!R266</f>
        <v>1</v>
      </c>
      <c r="P266" s="170">
        <f>'PROGRAMADO_METAS_PRODUCTO 2018'!S266</f>
        <v>2</v>
      </c>
      <c r="Q266" s="170">
        <f>'PROGRAMADO_METAS_PRODUCTO 2018'!T266</f>
        <v>3</v>
      </c>
      <c r="R266" s="170">
        <f>'PROGRAMADO_METAS_PRODUCTO 2018'!U266</f>
        <v>3</v>
      </c>
      <c r="S266" s="35" t="str">
        <f>'PROGRAMADO_METAS_PRODUCTO 2018'!V266</f>
        <v>Secretaría de TIC y Competitividad</v>
      </c>
      <c r="T266" s="158"/>
      <c r="U266" s="14">
        <v>0</v>
      </c>
      <c r="V266" s="14">
        <v>55.000000000000007</v>
      </c>
      <c r="W266" s="14">
        <v>60</v>
      </c>
      <c r="X266" s="14">
        <v>82</v>
      </c>
      <c r="Y266" s="14">
        <v>100</v>
      </c>
      <c r="Z266" s="14">
        <v>100</v>
      </c>
      <c r="AA266" s="159">
        <v>100</v>
      </c>
      <c r="AB266" s="175"/>
      <c r="AC266" s="160">
        <v>50</v>
      </c>
      <c r="AD266" s="25">
        <v>50</v>
      </c>
      <c r="AE266" s="25">
        <v>50</v>
      </c>
      <c r="AF266" s="25">
        <v>51.5</v>
      </c>
      <c r="AG266" s="25">
        <v>56.499999999999993</v>
      </c>
      <c r="AH266" s="25">
        <v>57.999999999999993</v>
      </c>
      <c r="AI266" s="25">
        <v>66.5</v>
      </c>
      <c r="AJ266" s="25">
        <v>70.5</v>
      </c>
      <c r="AK266" s="25">
        <v>78</v>
      </c>
      <c r="AL266" s="25">
        <v>87.5</v>
      </c>
      <c r="AM266" s="25">
        <v>100</v>
      </c>
      <c r="AN266" s="25">
        <v>100</v>
      </c>
      <c r="AO266" s="159">
        <v>100</v>
      </c>
    </row>
    <row r="267" spans="1:41" s="89" customFormat="1" ht="42" customHeight="1">
      <c r="A267" s="362" t="str">
        <f>'[1]2_ESTRUCTURA_PDM'!H48</f>
        <v>3.1.04</v>
      </c>
      <c r="B267" s="339">
        <f>'[1]2_ESTRUCTURA_PDM'!I48</f>
        <v>25</v>
      </c>
      <c r="C267" s="363" t="str">
        <f>'[1]2_ESTRUCTURA_PDM'!J48</f>
        <v xml:space="preserve">Protección y conservación del paisaje cultural cafetero     </v>
      </c>
      <c r="D267" s="371" t="e">
        <f>#REF!</f>
        <v>#REF!</v>
      </c>
      <c r="E267" s="333" t="e">
        <f>#REF!</f>
        <v>#REF!</v>
      </c>
      <c r="F267" s="35">
        <f>'PROGRAMADO_METAS_PRODUCTO 2018'!F267</f>
        <v>244</v>
      </c>
      <c r="G267" s="22">
        <f>'PROGRAMADO_METAS_PRODUCTO 2018'!G267</f>
        <v>11</v>
      </c>
      <c r="H267" s="35" t="str">
        <f>'PROGRAMADO_METAS_PRODUCTO 2018'!I267</f>
        <v>Realizar 14 talleres de sensibilización</v>
      </c>
      <c r="I267" s="35">
        <f>'PROGRAMADO_METAS_PRODUCTO 2018'!J267</f>
        <v>14</v>
      </c>
      <c r="J267" s="35" t="str">
        <f>'PROGRAMADO_METAS_PRODUCTO 2018'!K267</f>
        <v>Mantenimiento
(Stock)</v>
      </c>
      <c r="K267" s="35" t="str">
        <f>'PROGRAMADO_METAS_PRODUCTO 2018'!L267</f>
        <v>CUL244</v>
      </c>
      <c r="L267" s="35" t="str">
        <f>'PROGRAMADO_METAS_PRODUCTO 2018'!N267</f>
        <v>Talleres de sensibilización realizados</v>
      </c>
      <c r="M267" s="35" t="str">
        <f>'PROGRAMADO_METAS_PRODUCTO 2018'!O267</f>
        <v>NA</v>
      </c>
      <c r="N267" s="35">
        <f>'PROGRAMADO_METAS_PRODUCTO 2018'!Q267</f>
        <v>3</v>
      </c>
      <c r="O267" s="53">
        <f>'PROGRAMADO_METAS_PRODUCTO 2018'!R267</f>
        <v>0</v>
      </c>
      <c r="P267" s="53">
        <f>'PROGRAMADO_METAS_PRODUCTO 2018'!S267</f>
        <v>14</v>
      </c>
      <c r="Q267" s="53">
        <f>'PROGRAMADO_METAS_PRODUCTO 2018'!T267</f>
        <v>14</v>
      </c>
      <c r="R267" s="53">
        <f>'PROGRAMADO_METAS_PRODUCTO 2018'!U267</f>
        <v>14</v>
      </c>
      <c r="S267" s="35" t="str">
        <f>'PROGRAMADO_METAS_PRODUCTO 2018'!V267</f>
        <v>Instituto de Cultura y Turísmo</v>
      </c>
      <c r="T267" s="158"/>
      <c r="U267" s="55" t="s">
        <v>850</v>
      </c>
      <c r="V267" s="55" t="s">
        <v>850</v>
      </c>
      <c r="W267" s="55" t="s">
        <v>850</v>
      </c>
      <c r="X267" s="55" t="s">
        <v>850</v>
      </c>
      <c r="Y267" s="55" t="s">
        <v>850</v>
      </c>
      <c r="Z267" s="55" t="s">
        <v>850</v>
      </c>
      <c r="AA267" s="159" t="s">
        <v>850</v>
      </c>
      <c r="AB267" s="186"/>
      <c r="AC267" s="176">
        <v>0</v>
      </c>
      <c r="AD267" s="25">
        <v>0</v>
      </c>
      <c r="AE267" s="25">
        <v>0</v>
      </c>
      <c r="AF267" s="25">
        <v>0</v>
      </c>
      <c r="AG267" s="25">
        <v>7.1428571428571423</v>
      </c>
      <c r="AH267" s="25">
        <v>7.1428571428571423</v>
      </c>
      <c r="AI267" s="25">
        <v>7.1428571428571423</v>
      </c>
      <c r="AJ267" s="25">
        <v>7.1428571428571423</v>
      </c>
      <c r="AK267" s="25">
        <v>7.1428571428571423</v>
      </c>
      <c r="AL267" s="25">
        <v>42.857142857142854</v>
      </c>
      <c r="AM267" s="25">
        <v>42.857142857142854</v>
      </c>
      <c r="AN267" s="25">
        <v>42.857142857142854</v>
      </c>
      <c r="AO267" s="159">
        <v>42.857142857142854</v>
      </c>
    </row>
    <row r="268" spans="1:41" s="89" customFormat="1" ht="38.25">
      <c r="A268" s="336"/>
      <c r="B268" s="339"/>
      <c r="C268" s="342"/>
      <c r="D268" s="332"/>
      <c r="E268" s="334"/>
      <c r="F268" s="35">
        <f>'PROGRAMADO_METAS_PRODUCTO 2018'!F268</f>
        <v>245</v>
      </c>
      <c r="G268" s="22">
        <f>'PROGRAMADO_METAS_PRODUCTO 2018'!G268</f>
        <v>11</v>
      </c>
      <c r="H268" s="35" t="str">
        <f>'PROGRAMADO_METAS_PRODUCTO 2018'!I268</f>
        <v>Implementar un (1) plan de capacitación para la comunidad anfitriona</v>
      </c>
      <c r="I268" s="35">
        <f>'PROGRAMADO_METAS_PRODUCTO 2018'!J268</f>
        <v>1</v>
      </c>
      <c r="J268" s="35" t="str">
        <f>'PROGRAMADO_METAS_PRODUCTO 2018'!K268</f>
        <v>Mantenimiento
(Stock)</v>
      </c>
      <c r="K268" s="35" t="str">
        <f>'PROGRAMADO_METAS_PRODUCTO 2018'!L268</f>
        <v>CUL245</v>
      </c>
      <c r="L268" s="35" t="str">
        <f>'PROGRAMADO_METAS_PRODUCTO 2018'!N268</f>
        <v>Plan de capacitación implementado para la comunidad anfitriona</v>
      </c>
      <c r="M268" s="35" t="str">
        <f>'PROGRAMADO_METAS_PRODUCTO 2018'!O268</f>
        <v>NA</v>
      </c>
      <c r="N268" s="35">
        <f>'PROGRAMADO_METAS_PRODUCTO 2018'!Q268</f>
        <v>0</v>
      </c>
      <c r="O268" s="53">
        <f>'PROGRAMADO_METAS_PRODUCTO 2018'!R268</f>
        <v>0</v>
      </c>
      <c r="P268" s="53">
        <f>'PROGRAMADO_METAS_PRODUCTO 2018'!S268</f>
        <v>1</v>
      </c>
      <c r="Q268" s="53">
        <f>'PROGRAMADO_METAS_PRODUCTO 2018'!T268</f>
        <v>1</v>
      </c>
      <c r="R268" s="53">
        <f>'PROGRAMADO_METAS_PRODUCTO 2018'!U268</f>
        <v>1</v>
      </c>
      <c r="S268" s="35" t="str">
        <f>'PROGRAMADO_METAS_PRODUCTO 2018'!V268</f>
        <v>Instituto de Cultura y Turísmo</v>
      </c>
      <c r="T268" s="158"/>
      <c r="U268" s="55" t="s">
        <v>850</v>
      </c>
      <c r="V268" s="55" t="s">
        <v>850</v>
      </c>
      <c r="W268" s="55" t="s">
        <v>850</v>
      </c>
      <c r="X268" s="55" t="s">
        <v>850</v>
      </c>
      <c r="Y268" s="55" t="s">
        <v>850</v>
      </c>
      <c r="Z268" s="55" t="s">
        <v>850</v>
      </c>
      <c r="AA268" s="159" t="s">
        <v>850</v>
      </c>
      <c r="AB268" s="186"/>
      <c r="AC268" s="176">
        <v>0</v>
      </c>
      <c r="AD268" s="25">
        <v>0</v>
      </c>
      <c r="AE268" s="25">
        <v>0</v>
      </c>
      <c r="AF268" s="25">
        <v>0</v>
      </c>
      <c r="AG268" s="25">
        <v>0</v>
      </c>
      <c r="AH268" s="25">
        <v>0</v>
      </c>
      <c r="AI268" s="25">
        <v>0</v>
      </c>
      <c r="AJ268" s="25">
        <v>0</v>
      </c>
      <c r="AK268" s="25">
        <v>0</v>
      </c>
      <c r="AL268" s="25">
        <v>0</v>
      </c>
      <c r="AM268" s="25">
        <v>0</v>
      </c>
      <c r="AN268" s="25">
        <v>0</v>
      </c>
      <c r="AO268" s="159">
        <v>0</v>
      </c>
    </row>
    <row r="269" spans="1:41" s="89" customFormat="1" ht="76.5">
      <c r="A269" s="336"/>
      <c r="B269" s="339"/>
      <c r="C269" s="342"/>
      <c r="D269" s="332"/>
      <c r="E269" s="334"/>
      <c r="F269" s="35">
        <f>'PROGRAMADO_METAS_PRODUCTO 2018'!F269</f>
        <v>246</v>
      </c>
      <c r="G269" s="22">
        <f>'PROGRAMADO_METAS_PRODUCTO 2018'!G269</f>
        <v>11</v>
      </c>
      <c r="H269" s="35" t="str">
        <f>'PROGRAMADO_METAS_PRODUCTO 2018'!I269</f>
        <v>Implementar un (1) plan de mejoramiento de servicios para los prestadores de servicios turísticos que tengan como producto las veredas del PCC de Manizales</v>
      </c>
      <c r="I269" s="35">
        <f>'PROGRAMADO_METAS_PRODUCTO 2018'!J269</f>
        <v>1</v>
      </c>
      <c r="J269" s="35" t="str">
        <f>'PROGRAMADO_METAS_PRODUCTO 2018'!K269</f>
        <v>Mantenimiento
(Stock)</v>
      </c>
      <c r="K269" s="35" t="str">
        <f>'PROGRAMADO_METAS_PRODUCTO 2018'!L269</f>
        <v>CUL246</v>
      </c>
      <c r="L269" s="35" t="str">
        <f>'PROGRAMADO_METAS_PRODUCTO 2018'!N269</f>
        <v>Plan de mejoramiento implementado para prestadores de servicios</v>
      </c>
      <c r="M269" s="35" t="str">
        <f>'PROGRAMADO_METAS_PRODUCTO 2018'!O269</f>
        <v>NA</v>
      </c>
      <c r="N269" s="35">
        <f>'PROGRAMADO_METAS_PRODUCTO 2018'!Q269</f>
        <v>0</v>
      </c>
      <c r="O269" s="53">
        <f>'PROGRAMADO_METAS_PRODUCTO 2018'!R269</f>
        <v>0</v>
      </c>
      <c r="P269" s="53">
        <f>'PROGRAMADO_METAS_PRODUCTO 2018'!S269</f>
        <v>1</v>
      </c>
      <c r="Q269" s="53">
        <f>'PROGRAMADO_METAS_PRODUCTO 2018'!T269</f>
        <v>1</v>
      </c>
      <c r="R269" s="53">
        <f>'PROGRAMADO_METAS_PRODUCTO 2018'!U269</f>
        <v>1</v>
      </c>
      <c r="S269" s="35" t="str">
        <f>'PROGRAMADO_METAS_PRODUCTO 2018'!V269</f>
        <v>Instituto de Cultura y Turísmo</v>
      </c>
      <c r="T269" s="158"/>
      <c r="U269" s="55" t="s">
        <v>850</v>
      </c>
      <c r="V269" s="55" t="s">
        <v>850</v>
      </c>
      <c r="W269" s="55" t="s">
        <v>850</v>
      </c>
      <c r="X269" s="55" t="s">
        <v>850</v>
      </c>
      <c r="Y269" s="55" t="s">
        <v>850</v>
      </c>
      <c r="Z269" s="55" t="s">
        <v>850</v>
      </c>
      <c r="AA269" s="159" t="s">
        <v>850</v>
      </c>
      <c r="AB269" s="186"/>
      <c r="AC269" s="176">
        <v>0</v>
      </c>
      <c r="AD269" s="25">
        <v>0</v>
      </c>
      <c r="AE269" s="25">
        <v>0</v>
      </c>
      <c r="AF269" s="25">
        <v>0</v>
      </c>
      <c r="AG269" s="25">
        <v>0</v>
      </c>
      <c r="AH269" s="25">
        <v>0</v>
      </c>
      <c r="AI269" s="25">
        <v>0</v>
      </c>
      <c r="AJ269" s="25">
        <v>0</v>
      </c>
      <c r="AK269" s="25">
        <v>0</v>
      </c>
      <c r="AL269" s="25">
        <v>0</v>
      </c>
      <c r="AM269" s="25">
        <v>0</v>
      </c>
      <c r="AN269" s="25">
        <v>0</v>
      </c>
      <c r="AO269" s="159">
        <v>0</v>
      </c>
    </row>
    <row r="270" spans="1:41" s="89" customFormat="1" ht="48" customHeight="1">
      <c r="A270" s="336"/>
      <c r="B270" s="339"/>
      <c r="C270" s="342"/>
      <c r="D270" s="332"/>
      <c r="E270" s="334"/>
      <c r="F270" s="35">
        <f>'PROGRAMADO_METAS_PRODUCTO 2018'!F270</f>
        <v>247</v>
      </c>
      <c r="G270" s="22">
        <f>'PROGRAMADO_METAS_PRODUCTO 2018'!G270</f>
        <v>11</v>
      </c>
      <c r="H270" s="35" t="str">
        <f>'PROGRAMADO_METAS_PRODUCTO 2018'!I270</f>
        <v>Estructurar 14 rutas turísticas en las veredas del PCCC</v>
      </c>
      <c r="I270" s="35">
        <f>'PROGRAMADO_METAS_PRODUCTO 2018'!J270</f>
        <v>14</v>
      </c>
      <c r="J270" s="35" t="str">
        <f>'PROGRAMADO_METAS_PRODUCTO 2018'!K270</f>
        <v>Incremento
(Acumulado)</v>
      </c>
      <c r="K270" s="35" t="str">
        <f>'PROGRAMADO_METAS_PRODUCTO 2018'!L270</f>
        <v>CUL247</v>
      </c>
      <c r="L270" s="35" t="str">
        <f>'PROGRAMADO_METAS_PRODUCTO 2018'!N270</f>
        <v>Rutas turísticas estructuradas en las veredas del PCCC</v>
      </c>
      <c r="M270" s="35" t="str">
        <f>'PROGRAMADO_METAS_PRODUCTO 2018'!O270</f>
        <v>NA</v>
      </c>
      <c r="N270" s="35">
        <f>'PROGRAMADO_METAS_PRODUCTO 2018'!Q270</f>
        <v>0</v>
      </c>
      <c r="O270" s="53">
        <f>'PROGRAMADO_METAS_PRODUCTO 2018'!R270</f>
        <v>0</v>
      </c>
      <c r="P270" s="53">
        <f>'PROGRAMADO_METAS_PRODUCTO 2018'!S270</f>
        <v>4</v>
      </c>
      <c r="Q270" s="53">
        <f>'PROGRAMADO_METAS_PRODUCTO 2018'!T270</f>
        <v>5</v>
      </c>
      <c r="R270" s="53">
        <f>'PROGRAMADO_METAS_PRODUCTO 2018'!U270</f>
        <v>5</v>
      </c>
      <c r="S270" s="35" t="str">
        <f>'PROGRAMADO_METAS_PRODUCTO 2018'!V270</f>
        <v>Instituto de Cultura y Turísmo</v>
      </c>
      <c r="T270" s="158"/>
      <c r="U270" s="55" t="s">
        <v>850</v>
      </c>
      <c r="V270" s="55" t="s">
        <v>850</v>
      </c>
      <c r="W270" s="55" t="s">
        <v>850</v>
      </c>
      <c r="X270" s="55" t="s">
        <v>850</v>
      </c>
      <c r="Y270" s="55" t="s">
        <v>850</v>
      </c>
      <c r="Z270" s="55" t="s">
        <v>850</v>
      </c>
      <c r="AA270" s="159" t="s">
        <v>850</v>
      </c>
      <c r="AB270" s="186"/>
      <c r="AC270" s="160">
        <v>0</v>
      </c>
      <c r="AD270" s="25">
        <v>0</v>
      </c>
      <c r="AE270" s="25">
        <v>0</v>
      </c>
      <c r="AF270" s="25">
        <v>0</v>
      </c>
      <c r="AG270" s="25">
        <v>0</v>
      </c>
      <c r="AH270" s="25">
        <v>0</v>
      </c>
      <c r="AI270" s="25">
        <v>0</v>
      </c>
      <c r="AJ270" s="25">
        <v>0</v>
      </c>
      <c r="AK270" s="25">
        <v>0</v>
      </c>
      <c r="AL270" s="25">
        <v>0</v>
      </c>
      <c r="AM270" s="25">
        <v>700</v>
      </c>
      <c r="AN270" s="25">
        <v>700</v>
      </c>
      <c r="AO270" s="159">
        <v>100</v>
      </c>
    </row>
    <row r="271" spans="1:41" s="89" customFormat="1" ht="63.75" customHeight="1">
      <c r="A271" s="336"/>
      <c r="B271" s="339"/>
      <c r="C271" s="342"/>
      <c r="D271" s="332"/>
      <c r="E271" s="334"/>
      <c r="F271" s="35">
        <f>'PROGRAMADO_METAS_PRODUCTO 2018'!F271</f>
        <v>248</v>
      </c>
      <c r="G271" s="22">
        <f>'PROGRAMADO_METAS_PRODUCTO 2018'!G271</f>
        <v>11</v>
      </c>
      <c r="H271" s="35" t="str">
        <f>'PROGRAMADO_METAS_PRODUCTO 2018'!I271</f>
        <v>Certificar en mínimo al 20% de los establecimientos y prestadores de servicios turísticos, en normas técnicas sectoriales en sostenibilidad ambiental</v>
      </c>
      <c r="I271" s="40">
        <f>'PROGRAMADO_METAS_PRODUCTO 2018'!J271</f>
        <v>20</v>
      </c>
      <c r="J271" s="35" t="str">
        <f>'PROGRAMADO_METAS_PRODUCTO 2018'!K271</f>
        <v>Incremento
(Acumulado)</v>
      </c>
      <c r="K271" s="35" t="str">
        <f>'PROGRAMADO_METAS_PRODUCTO 2018'!L271</f>
        <v>CUL248</v>
      </c>
      <c r="L271" s="35" t="str">
        <f>'PROGRAMADO_METAS_PRODUCTO 2018'!N271</f>
        <v>Porcentaje de establecimientos y prestadores de servicios turísticos certificados en normas técnicas sectoriales en sostenibilidad ambiental</v>
      </c>
      <c r="M271" s="35" t="str">
        <f>'PROGRAMADO_METAS_PRODUCTO 2018'!O271</f>
        <v>NA</v>
      </c>
      <c r="N271" s="35">
        <f>'PROGRAMADO_METAS_PRODUCTO 2018'!Q271</f>
        <v>0</v>
      </c>
      <c r="O271" s="53">
        <f>'PROGRAMADO_METAS_PRODUCTO 2018'!R271</f>
        <v>0</v>
      </c>
      <c r="P271" s="53">
        <f>'PROGRAMADO_METAS_PRODUCTO 2018'!S271</f>
        <v>0</v>
      </c>
      <c r="Q271" s="53">
        <f>'PROGRAMADO_METAS_PRODUCTO 2018'!T271</f>
        <v>10</v>
      </c>
      <c r="R271" s="53">
        <f>'PROGRAMADO_METAS_PRODUCTO 2018'!U271</f>
        <v>10</v>
      </c>
      <c r="S271" s="35" t="str">
        <f>'PROGRAMADO_METAS_PRODUCTO 2018'!V271</f>
        <v>Instituto de Cultura y Turísmo</v>
      </c>
      <c r="T271" s="158"/>
      <c r="U271" s="55" t="s">
        <v>850</v>
      </c>
      <c r="V271" s="55" t="s">
        <v>850</v>
      </c>
      <c r="W271" s="55" t="s">
        <v>850</v>
      </c>
      <c r="X271" s="55" t="s">
        <v>850</v>
      </c>
      <c r="Y271" s="55" t="s">
        <v>850</v>
      </c>
      <c r="Z271" s="55" t="s">
        <v>850</v>
      </c>
      <c r="AA271" s="159" t="s">
        <v>850</v>
      </c>
      <c r="AB271" s="186"/>
      <c r="AC271" s="176" t="s">
        <v>850</v>
      </c>
      <c r="AD271" s="25" t="s">
        <v>850</v>
      </c>
      <c r="AE271" s="25" t="s">
        <v>850</v>
      </c>
      <c r="AF271" s="25" t="s">
        <v>850</v>
      </c>
      <c r="AG271" s="25" t="s">
        <v>850</v>
      </c>
      <c r="AH271" s="25" t="s">
        <v>850</v>
      </c>
      <c r="AI271" s="25" t="s">
        <v>850</v>
      </c>
      <c r="AJ271" s="25" t="s">
        <v>850</v>
      </c>
      <c r="AK271" s="25" t="s">
        <v>850</v>
      </c>
      <c r="AL271" s="25" t="s">
        <v>850</v>
      </c>
      <c r="AM271" s="25" t="s">
        <v>850</v>
      </c>
      <c r="AN271" s="25" t="s">
        <v>850</v>
      </c>
      <c r="AO271" s="159" t="s">
        <v>850</v>
      </c>
    </row>
    <row r="272" spans="1:41" s="89" customFormat="1" ht="76.5">
      <c r="A272" s="336"/>
      <c r="B272" s="339"/>
      <c r="C272" s="342"/>
      <c r="D272" s="332"/>
      <c r="E272" s="334"/>
      <c r="F272" s="35">
        <f>'PROGRAMADO_METAS_PRODUCTO 2018'!F272</f>
        <v>249</v>
      </c>
      <c r="G272" s="22">
        <f>'PROGRAMADO_METAS_PRODUCTO 2018'!G272</f>
        <v>12</v>
      </c>
      <c r="H272" s="35" t="str">
        <f>'PROGRAMADO_METAS_PRODUCTO 2018'!I272</f>
        <v>Señalizar 32 veredas del PCC de Manizales con módulos adecuados a los valores y componentes interpretativos de la ruta del café de Colombia y del Paisaje cultural Cafetero</v>
      </c>
      <c r="I272" s="35">
        <f>'PROGRAMADO_METAS_PRODUCTO 2018'!J272</f>
        <v>32</v>
      </c>
      <c r="J272" s="35" t="str">
        <f>'PROGRAMADO_METAS_PRODUCTO 2018'!K272</f>
        <v>Incremento
(Acumulado)</v>
      </c>
      <c r="K272" s="35" t="str">
        <f>'PROGRAMADO_METAS_PRODUCTO 2018'!L272</f>
        <v>CUL249</v>
      </c>
      <c r="L272" s="35" t="str">
        <f>'PROGRAMADO_METAS_PRODUCTO 2018'!N272</f>
        <v>Veredas del PCCC señalizadas con módulos e iconografía turistica respectiva</v>
      </c>
      <c r="M272" s="35" t="str">
        <f>'PROGRAMADO_METAS_PRODUCTO 2018'!O272</f>
        <v>NA</v>
      </c>
      <c r="N272" s="35">
        <f>'PROGRAMADO_METAS_PRODUCTO 2018'!Q272</f>
        <v>0</v>
      </c>
      <c r="O272" s="53">
        <f>'PROGRAMADO_METAS_PRODUCTO 2018'!R272</f>
        <v>0</v>
      </c>
      <c r="P272" s="53">
        <f>'PROGRAMADO_METAS_PRODUCTO 2018'!S272</f>
        <v>0</v>
      </c>
      <c r="Q272" s="53">
        <f>'PROGRAMADO_METAS_PRODUCTO 2018'!T272</f>
        <v>16</v>
      </c>
      <c r="R272" s="53">
        <f>'PROGRAMADO_METAS_PRODUCTO 2018'!U272</f>
        <v>16</v>
      </c>
      <c r="S272" s="35" t="str">
        <f>'PROGRAMADO_METAS_PRODUCTO 2018'!V272</f>
        <v>Instituto de Cultura y Turísmo</v>
      </c>
      <c r="T272" s="158"/>
      <c r="U272" s="55" t="s">
        <v>850</v>
      </c>
      <c r="V272" s="55" t="s">
        <v>850</v>
      </c>
      <c r="W272" s="55" t="s">
        <v>850</v>
      </c>
      <c r="X272" s="55" t="s">
        <v>850</v>
      </c>
      <c r="Y272" s="55" t="s">
        <v>850</v>
      </c>
      <c r="Z272" s="55" t="s">
        <v>850</v>
      </c>
      <c r="AA272" s="159" t="s">
        <v>850</v>
      </c>
      <c r="AB272" s="186"/>
      <c r="AC272" s="176" t="s">
        <v>850</v>
      </c>
      <c r="AD272" s="25" t="s">
        <v>850</v>
      </c>
      <c r="AE272" s="25" t="s">
        <v>850</v>
      </c>
      <c r="AF272" s="25" t="s">
        <v>850</v>
      </c>
      <c r="AG272" s="25" t="s">
        <v>850</v>
      </c>
      <c r="AH272" s="25" t="s">
        <v>850</v>
      </c>
      <c r="AI272" s="25" t="s">
        <v>850</v>
      </c>
      <c r="AJ272" s="25" t="s">
        <v>850</v>
      </c>
      <c r="AK272" s="25" t="s">
        <v>850</v>
      </c>
      <c r="AL272" s="25" t="s">
        <v>850</v>
      </c>
      <c r="AM272" s="25" t="s">
        <v>850</v>
      </c>
      <c r="AN272" s="25" t="s">
        <v>850</v>
      </c>
      <c r="AO272" s="159" t="s">
        <v>850</v>
      </c>
    </row>
    <row r="273" spans="1:41" s="89" customFormat="1" ht="38.25">
      <c r="A273" s="336"/>
      <c r="B273" s="339"/>
      <c r="C273" s="342"/>
      <c r="D273" s="332"/>
      <c r="E273" s="334"/>
      <c r="F273" s="35">
        <f>'PROGRAMADO_METAS_PRODUCTO 2018'!F273</f>
        <v>250</v>
      </c>
      <c r="G273" s="22">
        <f>'PROGRAMADO_METAS_PRODUCTO 2018'!G273</f>
        <v>11</v>
      </c>
      <c r="H273" s="35" t="str">
        <f>'PROGRAMADO_METAS_PRODUCTO 2018'!I273</f>
        <v>Instalar dos (2) puntos de información turística en los corregimientos del PCC</v>
      </c>
      <c r="I273" s="35">
        <f>'PROGRAMADO_METAS_PRODUCTO 2018'!J273</f>
        <v>2</v>
      </c>
      <c r="J273" s="35" t="str">
        <f>'PROGRAMADO_METAS_PRODUCTO 2018'!K273</f>
        <v>Incremento
(Acumulado)</v>
      </c>
      <c r="K273" s="35" t="str">
        <f>'PROGRAMADO_METAS_PRODUCTO 2018'!L273</f>
        <v>CUL250</v>
      </c>
      <c r="L273" s="35" t="str">
        <f>'PROGRAMADO_METAS_PRODUCTO 2018'!N273</f>
        <v>Puntos de informacion turistica instalados en los corregimientos del PCCC</v>
      </c>
      <c r="M273" s="35" t="str">
        <f>'PROGRAMADO_METAS_PRODUCTO 2018'!O273</f>
        <v>NA</v>
      </c>
      <c r="N273" s="35">
        <f>'PROGRAMADO_METAS_PRODUCTO 2018'!Q273</f>
        <v>0</v>
      </c>
      <c r="O273" s="53">
        <f>'PROGRAMADO_METAS_PRODUCTO 2018'!R273</f>
        <v>0</v>
      </c>
      <c r="P273" s="53">
        <f>'PROGRAMADO_METAS_PRODUCTO 2018'!S273</f>
        <v>0</v>
      </c>
      <c r="Q273" s="53">
        <f>'PROGRAMADO_METAS_PRODUCTO 2018'!T273</f>
        <v>1</v>
      </c>
      <c r="R273" s="53">
        <f>'PROGRAMADO_METAS_PRODUCTO 2018'!U273</f>
        <v>1</v>
      </c>
      <c r="S273" s="35" t="str">
        <f>'PROGRAMADO_METAS_PRODUCTO 2018'!V273</f>
        <v>Instituto de Cultura y Turísmo</v>
      </c>
      <c r="T273" s="158"/>
      <c r="U273" s="55" t="s">
        <v>850</v>
      </c>
      <c r="V273" s="55" t="s">
        <v>850</v>
      </c>
      <c r="W273" s="55" t="s">
        <v>850</v>
      </c>
      <c r="X273" s="55" t="s">
        <v>850</v>
      </c>
      <c r="Y273" s="55" t="s">
        <v>850</v>
      </c>
      <c r="Z273" s="55" t="s">
        <v>850</v>
      </c>
      <c r="AA273" s="159" t="s">
        <v>850</v>
      </c>
      <c r="AB273" s="186"/>
      <c r="AC273" s="176" t="s">
        <v>850</v>
      </c>
      <c r="AD273" s="25" t="s">
        <v>850</v>
      </c>
      <c r="AE273" s="25" t="s">
        <v>850</v>
      </c>
      <c r="AF273" s="25" t="s">
        <v>850</v>
      </c>
      <c r="AG273" s="25" t="s">
        <v>850</v>
      </c>
      <c r="AH273" s="25" t="s">
        <v>850</v>
      </c>
      <c r="AI273" s="25" t="s">
        <v>850</v>
      </c>
      <c r="AJ273" s="25" t="s">
        <v>850</v>
      </c>
      <c r="AK273" s="25" t="s">
        <v>850</v>
      </c>
      <c r="AL273" s="25" t="s">
        <v>850</v>
      </c>
      <c r="AM273" s="25" t="s">
        <v>850</v>
      </c>
      <c r="AN273" s="25" t="s">
        <v>850</v>
      </c>
      <c r="AO273" s="159" t="s">
        <v>850</v>
      </c>
    </row>
    <row r="274" spans="1:41" s="89" customFormat="1" ht="76.5">
      <c r="A274" s="336"/>
      <c r="B274" s="339"/>
      <c r="C274" s="342"/>
      <c r="D274" s="332"/>
      <c r="E274" s="334"/>
      <c r="F274" s="35">
        <f>'PROGRAMADO_METAS_PRODUCTO 2018'!F274</f>
        <v>251</v>
      </c>
      <c r="G274" s="22">
        <f>'PROGRAMADO_METAS_PRODUCTO 2018'!G274</f>
        <v>11</v>
      </c>
      <c r="H274" s="35" t="str">
        <f>'PROGRAMADO_METAS_PRODUCTO 2018'!I274</f>
        <v>Formular un (1) Plan de comercialización como soporte efectivo para los empresarios y los productos derivados de los productos propuestos para la ruta del Café de Colombia.</v>
      </c>
      <c r="I274" s="35">
        <f>'PROGRAMADO_METAS_PRODUCTO 2018'!J274</f>
        <v>1</v>
      </c>
      <c r="J274" s="35" t="str">
        <f>'PROGRAMADO_METAS_PRODUCTO 2018'!K274</f>
        <v>Incremento</v>
      </c>
      <c r="K274" s="35" t="str">
        <f>'PROGRAMADO_METAS_PRODUCTO 2018'!L274</f>
        <v>CUL251</v>
      </c>
      <c r="L274" s="35" t="str">
        <f>'PROGRAMADO_METAS_PRODUCTO 2018'!N274</f>
        <v>Plan de Mercado formulado</v>
      </c>
      <c r="M274" s="35" t="str">
        <f>'PROGRAMADO_METAS_PRODUCTO 2018'!O274</f>
        <v>NA</v>
      </c>
      <c r="N274" s="35">
        <f>'PROGRAMADO_METAS_PRODUCTO 2018'!Q274</f>
        <v>0</v>
      </c>
      <c r="O274" s="53">
        <f>'PROGRAMADO_METAS_PRODUCTO 2018'!R274</f>
        <v>0</v>
      </c>
      <c r="P274" s="53">
        <f>'PROGRAMADO_METAS_PRODUCTO 2018'!S274</f>
        <v>0</v>
      </c>
      <c r="Q274" s="53">
        <f>'PROGRAMADO_METAS_PRODUCTO 2018'!T274</f>
        <v>0</v>
      </c>
      <c r="R274" s="53">
        <f>'PROGRAMADO_METAS_PRODUCTO 2018'!U274</f>
        <v>1</v>
      </c>
      <c r="S274" s="35" t="str">
        <f>'PROGRAMADO_METAS_PRODUCTO 2018'!V274</f>
        <v>Instituto de Cultura y Turísmo</v>
      </c>
      <c r="T274" s="158"/>
      <c r="U274" s="55" t="s">
        <v>850</v>
      </c>
      <c r="V274" s="55" t="s">
        <v>850</v>
      </c>
      <c r="W274" s="55" t="s">
        <v>850</v>
      </c>
      <c r="X274" s="55" t="s">
        <v>850</v>
      </c>
      <c r="Y274" s="55" t="s">
        <v>850</v>
      </c>
      <c r="Z274" s="55" t="s">
        <v>850</v>
      </c>
      <c r="AA274" s="159" t="s">
        <v>850</v>
      </c>
      <c r="AB274" s="186"/>
      <c r="AC274" s="176" t="s">
        <v>850</v>
      </c>
      <c r="AD274" s="25" t="s">
        <v>850</v>
      </c>
      <c r="AE274" s="25" t="s">
        <v>850</v>
      </c>
      <c r="AF274" s="25" t="s">
        <v>850</v>
      </c>
      <c r="AG274" s="25" t="s">
        <v>850</v>
      </c>
      <c r="AH274" s="25" t="s">
        <v>850</v>
      </c>
      <c r="AI274" s="25" t="s">
        <v>850</v>
      </c>
      <c r="AJ274" s="25" t="s">
        <v>850</v>
      </c>
      <c r="AK274" s="25" t="s">
        <v>850</v>
      </c>
      <c r="AL274" s="25" t="s">
        <v>850</v>
      </c>
      <c r="AM274" s="25" t="s">
        <v>850</v>
      </c>
      <c r="AN274" s="25" t="s">
        <v>850</v>
      </c>
      <c r="AO274" s="159" t="s">
        <v>850</v>
      </c>
    </row>
    <row r="275" spans="1:41" s="89" customFormat="1" ht="25.5">
      <c r="A275" s="337"/>
      <c r="B275" s="340"/>
      <c r="C275" s="342"/>
      <c r="D275" s="332"/>
      <c r="E275" s="334"/>
      <c r="F275" s="33">
        <f>'PROGRAMADO_METAS_PRODUCTO 2018'!F275</f>
        <v>252</v>
      </c>
      <c r="G275" s="32">
        <f>'PROGRAMADO_METAS_PRODUCTO 2018'!G275</f>
        <v>11</v>
      </c>
      <c r="H275" s="33" t="str">
        <f>'PROGRAMADO_METAS_PRODUCTO 2018'!I275</f>
        <v>Formular un (1) plan de turismo comunitario</v>
      </c>
      <c r="I275" s="33">
        <f>'PROGRAMADO_METAS_PRODUCTO 2018'!J275</f>
        <v>0</v>
      </c>
      <c r="J275" s="33" t="str">
        <f>'PROGRAMADO_METAS_PRODUCTO 2018'!K275</f>
        <v>Incremento</v>
      </c>
      <c r="K275" s="35" t="str">
        <f>'PROGRAMADO_METAS_PRODUCTO 2018'!L275</f>
        <v>CUL252</v>
      </c>
      <c r="L275" s="35" t="str">
        <f>'PROGRAMADO_METAS_PRODUCTO 2018'!N275</f>
        <v>Plan de turismo comunitario formulado</v>
      </c>
      <c r="M275" s="33" t="str">
        <f>'PROGRAMADO_METAS_PRODUCTO 2018'!O275</f>
        <v>NA</v>
      </c>
      <c r="N275" s="33">
        <f>'PROGRAMADO_METAS_PRODUCTO 2018'!Q275</f>
        <v>0</v>
      </c>
      <c r="O275" s="45">
        <f>'PROGRAMADO_METAS_PRODUCTO 2018'!R275</f>
        <v>0</v>
      </c>
      <c r="P275" s="45">
        <f>'PROGRAMADO_METAS_PRODUCTO 2018'!S275</f>
        <v>0</v>
      </c>
      <c r="Q275" s="45">
        <f>'PROGRAMADO_METAS_PRODUCTO 2018'!T275</f>
        <v>0</v>
      </c>
      <c r="R275" s="45">
        <f>'PROGRAMADO_METAS_PRODUCTO 2018'!U275</f>
        <v>1</v>
      </c>
      <c r="S275" s="33" t="str">
        <f>'PROGRAMADO_METAS_PRODUCTO 2018'!V275</f>
        <v>Instituto de Cultura y Turísmo</v>
      </c>
      <c r="T275" s="158"/>
      <c r="U275" s="55" t="s">
        <v>850</v>
      </c>
      <c r="V275" s="55" t="s">
        <v>850</v>
      </c>
      <c r="W275" s="55" t="s">
        <v>850</v>
      </c>
      <c r="X275" s="55" t="s">
        <v>850</v>
      </c>
      <c r="Y275" s="55" t="s">
        <v>850</v>
      </c>
      <c r="Z275" s="55" t="s">
        <v>850</v>
      </c>
      <c r="AA275" s="159" t="s">
        <v>850</v>
      </c>
      <c r="AB275" s="186"/>
      <c r="AC275" s="176" t="s">
        <v>850</v>
      </c>
      <c r="AD275" s="25" t="s">
        <v>850</v>
      </c>
      <c r="AE275" s="25" t="s">
        <v>850</v>
      </c>
      <c r="AF275" s="25" t="s">
        <v>850</v>
      </c>
      <c r="AG275" s="25" t="s">
        <v>850</v>
      </c>
      <c r="AH275" s="25" t="s">
        <v>850</v>
      </c>
      <c r="AI275" s="25" t="s">
        <v>850</v>
      </c>
      <c r="AJ275" s="25" t="s">
        <v>850</v>
      </c>
      <c r="AK275" s="25" t="s">
        <v>850</v>
      </c>
      <c r="AL275" s="25" t="s">
        <v>850</v>
      </c>
      <c r="AM275" s="25" t="s">
        <v>850</v>
      </c>
      <c r="AN275" s="25" t="s">
        <v>850</v>
      </c>
      <c r="AO275" s="159" t="s">
        <v>850</v>
      </c>
    </row>
    <row r="276" spans="1:41" s="20" customFormat="1" ht="18" customHeight="1">
      <c r="A276" s="114" t="s">
        <v>137</v>
      </c>
      <c r="B276" s="115"/>
      <c r="C276" s="114" t="s">
        <v>137</v>
      </c>
      <c r="D276" s="115"/>
      <c r="E276" s="115"/>
      <c r="F276" s="115"/>
      <c r="G276" s="115"/>
      <c r="H276" s="115"/>
      <c r="I276" s="115"/>
      <c r="J276" s="115"/>
      <c r="K276" s="115"/>
      <c r="L276" s="115"/>
      <c r="M276" s="115"/>
      <c r="N276" s="115"/>
      <c r="O276" s="115"/>
      <c r="P276" s="115"/>
      <c r="Q276" s="115"/>
      <c r="R276" s="115"/>
      <c r="S276" s="117"/>
      <c r="T276" s="158"/>
      <c r="U276" s="202"/>
      <c r="V276" s="202"/>
      <c r="W276" s="202"/>
      <c r="X276" s="202"/>
      <c r="Y276" s="202"/>
      <c r="Z276" s="202"/>
      <c r="AA276" s="203"/>
      <c r="AB276" s="42"/>
      <c r="AC276" s="204"/>
      <c r="AD276" s="204"/>
      <c r="AE276" s="204"/>
      <c r="AF276" s="204"/>
      <c r="AG276" s="204"/>
      <c r="AH276" s="204"/>
      <c r="AI276" s="204"/>
      <c r="AJ276" s="204"/>
      <c r="AK276" s="204"/>
      <c r="AL276" s="204"/>
      <c r="AM276" s="204"/>
      <c r="AN276" s="204"/>
      <c r="AO276" s="204"/>
    </row>
    <row r="277" spans="1:41" s="65" customFormat="1" ht="70.5" customHeight="1">
      <c r="A277" s="355" t="str">
        <f>'[1]2_ESTRUCTURA_PDM'!H49</f>
        <v>3.2.01</v>
      </c>
      <c r="B277" s="356">
        <f>'[1]2_ESTRUCTURA_PDM'!I49</f>
        <v>50</v>
      </c>
      <c r="C277" s="357" t="str">
        <f>'[1]2_ESTRUCTURA_PDM'!J49</f>
        <v xml:space="preserve">Ecoturismo, agroturismo, turismo rural, turismo cultural, termalismo como opciones promisorias del desarrollo económico </v>
      </c>
      <c r="D277" s="370" t="e">
        <f>#REF!</f>
        <v>#REF!</v>
      </c>
      <c r="E277" s="334" t="e">
        <f>#REF!</f>
        <v>#REF!</v>
      </c>
      <c r="F277" s="79">
        <f>'PROGRAMADO_METAS_PRODUCTO 2018'!F277</f>
        <v>253</v>
      </c>
      <c r="G277" s="86">
        <f>'PROGRAMADO_METAS_PRODUCTO 2018'!G277</f>
        <v>50</v>
      </c>
      <c r="H277" s="79" t="str">
        <f>'PROGRAMADO_METAS_PRODUCTO 2018'!I277</f>
        <v xml:space="preserve">Intervenir  3 eslabones de la cadena turística    </v>
      </c>
      <c r="I277" s="79">
        <f>'PROGRAMADO_METAS_PRODUCTO 2018'!J277</f>
        <v>3</v>
      </c>
      <c r="J277" s="79" t="str">
        <f>'PROGRAMADO_METAS_PRODUCTO 2018'!K277</f>
        <v>Incremento
(Acumulado)</v>
      </c>
      <c r="K277" s="79" t="str">
        <f>'PROGRAMADO_METAS_PRODUCTO 2018'!L277</f>
        <v>TIC253</v>
      </c>
      <c r="L277" s="79" t="str">
        <f>'PROGRAMADO_METAS_PRODUCTO 2018'!N277</f>
        <v>Eslabobes de la cadena turística intervenidos</v>
      </c>
      <c r="M277" s="79" t="str">
        <f>'PROGRAMADO_METAS_PRODUCTO 2018'!O277</f>
        <v>Fortalecimiento, Cooperación y Desarrollo Económico y Tecnológico para la Competitividad</v>
      </c>
      <c r="N277" s="79" t="str">
        <f>'PROGRAMADO_METAS_PRODUCTO 2018'!Q277</f>
        <v>ND</v>
      </c>
      <c r="O277" s="201">
        <f>'PROGRAMADO_METAS_PRODUCTO 2018'!R277</f>
        <v>0</v>
      </c>
      <c r="P277" s="201">
        <f>'PROGRAMADO_METAS_PRODUCTO 2018'!S277</f>
        <v>1</v>
      </c>
      <c r="Q277" s="201">
        <f>'PROGRAMADO_METAS_PRODUCTO 2018'!T277</f>
        <v>2</v>
      </c>
      <c r="R277" s="201">
        <f>'PROGRAMADO_METAS_PRODUCTO 2018'!U277</f>
        <v>3</v>
      </c>
      <c r="S277" s="79" t="str">
        <f>'PROGRAMADO_METAS_PRODUCTO 2018'!V277</f>
        <v>Secretaría de TIC y Competitividad</v>
      </c>
      <c r="T277" s="158"/>
      <c r="U277" s="55" t="s">
        <v>850</v>
      </c>
      <c r="V277" s="55" t="s">
        <v>850</v>
      </c>
      <c r="W277" s="55" t="s">
        <v>850</v>
      </c>
      <c r="X277" s="55" t="s">
        <v>850</v>
      </c>
      <c r="Y277" s="55" t="s">
        <v>850</v>
      </c>
      <c r="Z277" s="55" t="s">
        <v>850</v>
      </c>
      <c r="AA277" s="159" t="s">
        <v>850</v>
      </c>
      <c r="AB277" s="175"/>
      <c r="AC277" s="160">
        <v>0</v>
      </c>
      <c r="AD277" s="25">
        <v>0</v>
      </c>
      <c r="AE277" s="25">
        <v>0</v>
      </c>
      <c r="AF277" s="25">
        <v>0</v>
      </c>
      <c r="AG277" s="25">
        <v>18</v>
      </c>
      <c r="AH277" s="25">
        <v>28.000000000000004</v>
      </c>
      <c r="AI277" s="25">
        <v>47</v>
      </c>
      <c r="AJ277" s="25">
        <v>53</v>
      </c>
      <c r="AK277" s="25">
        <v>56.000000000000007</v>
      </c>
      <c r="AL277" s="25">
        <v>68</v>
      </c>
      <c r="AM277" s="25">
        <v>100</v>
      </c>
      <c r="AN277" s="25">
        <v>100</v>
      </c>
      <c r="AO277" s="159">
        <v>100</v>
      </c>
    </row>
    <row r="278" spans="1:41" s="65" customFormat="1" ht="70.5" customHeight="1">
      <c r="A278" s="352"/>
      <c r="B278" s="349"/>
      <c r="C278" s="358"/>
      <c r="D278" s="361"/>
      <c r="E278" s="356"/>
      <c r="F278" s="35">
        <f>'PROGRAMADO_METAS_PRODUCTO 2018'!F278</f>
        <v>254</v>
      </c>
      <c r="G278" s="22">
        <f>'PROGRAMADO_METAS_PRODUCTO 2018'!G278</f>
        <v>50</v>
      </c>
      <c r="H278" s="35" t="str">
        <f>'PROGRAMADO_METAS_PRODUCTO 2018'!I278</f>
        <v>Consolidar 1 producto turistico que integre servicios para la promoción turìstica de la ciudad</v>
      </c>
      <c r="I278" s="35">
        <f>'PROGRAMADO_METAS_PRODUCTO 2018'!J278</f>
        <v>1</v>
      </c>
      <c r="J278" s="35" t="str">
        <f>'PROGRAMADO_METAS_PRODUCTO 2018'!K278</f>
        <v>Mantenimiento
(Stock)</v>
      </c>
      <c r="K278" s="35" t="str">
        <f>'PROGRAMADO_METAS_PRODUCTO 2018'!L278</f>
        <v>TIC254</v>
      </c>
      <c r="L278" s="35" t="str">
        <f>'PROGRAMADO_METAS_PRODUCTO 2018'!N278</f>
        <v>Productos turísticos consolidados que integren servicios para la promoción turística de la ciudad</v>
      </c>
      <c r="M278" s="35" t="str">
        <f>'PROGRAMADO_METAS_PRODUCTO 2018'!O278</f>
        <v>Fortalecimiento, Cooperación y Desarrollo Económico y Tecnológico para la Competitividad</v>
      </c>
      <c r="N278" s="35" t="str">
        <f>'PROGRAMADO_METAS_PRODUCTO 2018'!Q278</f>
        <v>ND</v>
      </c>
      <c r="O278" s="53">
        <f>'PROGRAMADO_METAS_PRODUCTO 2018'!R278</f>
        <v>0</v>
      </c>
      <c r="P278" s="53">
        <f>'PROGRAMADO_METAS_PRODUCTO 2018'!S278</f>
        <v>1</v>
      </c>
      <c r="Q278" s="53">
        <f>'PROGRAMADO_METAS_PRODUCTO 2018'!T278</f>
        <v>1</v>
      </c>
      <c r="R278" s="53">
        <f>'PROGRAMADO_METAS_PRODUCTO 2018'!U278</f>
        <v>1</v>
      </c>
      <c r="S278" s="35" t="str">
        <f>'PROGRAMADO_METAS_PRODUCTO 2018'!V278</f>
        <v>Secretaría de TIC y Competitividad</v>
      </c>
      <c r="T278" s="158"/>
      <c r="U278" s="55" t="s">
        <v>850</v>
      </c>
      <c r="V278" s="55" t="s">
        <v>850</v>
      </c>
      <c r="W278" s="55" t="s">
        <v>850</v>
      </c>
      <c r="X278" s="55" t="s">
        <v>850</v>
      </c>
      <c r="Y278" s="55" t="s">
        <v>850</v>
      </c>
      <c r="Z278" s="55" t="s">
        <v>850</v>
      </c>
      <c r="AA278" s="159" t="s">
        <v>850</v>
      </c>
      <c r="AB278" s="175"/>
      <c r="AC278" s="176">
        <v>0</v>
      </c>
      <c r="AD278" s="25">
        <v>0</v>
      </c>
      <c r="AE278" s="25">
        <v>0</v>
      </c>
      <c r="AF278" s="25">
        <v>0</v>
      </c>
      <c r="AG278" s="25">
        <v>2.85</v>
      </c>
      <c r="AH278" s="25">
        <v>9.5699999999999985</v>
      </c>
      <c r="AI278" s="25">
        <v>10</v>
      </c>
      <c r="AJ278" s="25">
        <v>13</v>
      </c>
      <c r="AK278" s="25">
        <v>45</v>
      </c>
      <c r="AL278" s="25">
        <v>64</v>
      </c>
      <c r="AM278" s="25">
        <v>100</v>
      </c>
      <c r="AN278" s="25">
        <v>100</v>
      </c>
      <c r="AO278" s="159">
        <v>100</v>
      </c>
    </row>
    <row r="279" spans="1:41" s="89" customFormat="1" ht="63.75">
      <c r="A279" s="362" t="str">
        <f>'[1]2_ESTRUCTURA_PDM'!H50</f>
        <v>3.2.02</v>
      </c>
      <c r="B279" s="339">
        <f>'[1]2_ESTRUCTURA_PDM'!I50</f>
        <v>50</v>
      </c>
      <c r="C279" s="369" t="str">
        <f>'[1]2_ESTRUCTURA_PDM'!J50</f>
        <v>Proyectar a Manizales a través del fortalecimiento del producto turístico, cualificando y mejorando sus atractivos</v>
      </c>
      <c r="D279" s="35" t="e">
        <f>#REF!</f>
        <v>#REF!</v>
      </c>
      <c r="E279" s="22" t="e">
        <f>#REF!</f>
        <v>#REF!</v>
      </c>
      <c r="F279" s="35">
        <f>'PROGRAMADO_METAS_PRODUCTO 2018'!F279</f>
        <v>255</v>
      </c>
      <c r="G279" s="22">
        <f>'PROGRAMADO_METAS_PRODUCTO 2018'!G279</f>
        <v>100</v>
      </c>
      <c r="H279" s="35" t="str">
        <f>'PROGRAMADO_METAS_PRODUCTO 2018'!I279</f>
        <v>Incrementar el número de personas atendidas en los Puntos de información turística Terminal de Transportes y Parque Benjamín López</v>
      </c>
      <c r="I279" s="57">
        <f>'PROGRAMADO_METAS_PRODUCTO 2018'!J279</f>
        <v>160000</v>
      </c>
      <c r="J279" s="35" t="str">
        <f>'PROGRAMADO_METAS_PRODUCTO 2018'!K279</f>
        <v>Incremento
(Flujo)</v>
      </c>
      <c r="K279" s="79" t="str">
        <f>'PROGRAMADO_METAS_PRODUCTO 2018'!L279</f>
        <v>CUL255</v>
      </c>
      <c r="L279" s="79" t="str">
        <f>'PROGRAMADO_METAS_PRODUCTO 2018'!N279</f>
        <v>Número de personas atendidas en los puntos de Información Turística</v>
      </c>
      <c r="M279" s="79" t="str">
        <f>'PROGRAMADO_METAS_PRODUCTO 2018'!O279</f>
        <v>NA</v>
      </c>
      <c r="N279" s="57">
        <f>'PROGRAMADO_METAS_PRODUCTO 2018'!Q279</f>
        <v>37167.5</v>
      </c>
      <c r="O279" s="58">
        <f>'PROGRAMADO_METAS_PRODUCTO 2018'!R279</f>
        <v>40000</v>
      </c>
      <c r="P279" s="58">
        <f>'PROGRAMADO_METAS_PRODUCTO 2018'!S279</f>
        <v>40000</v>
      </c>
      <c r="Q279" s="58">
        <f>'PROGRAMADO_METAS_PRODUCTO 2018'!T279</f>
        <v>40000</v>
      </c>
      <c r="R279" s="58">
        <f>'PROGRAMADO_METAS_PRODUCTO 2018'!U279</f>
        <v>40000</v>
      </c>
      <c r="S279" s="35" t="str">
        <f>'PROGRAMADO_METAS_PRODUCTO 2018'!V279</f>
        <v>Instituto de Cultura y Turísmo</v>
      </c>
      <c r="T279" s="158"/>
      <c r="U279" s="14">
        <v>44.43</v>
      </c>
      <c r="V279" s="14">
        <v>50.044999999999995</v>
      </c>
      <c r="W279" s="14">
        <v>55.4925</v>
      </c>
      <c r="X279" s="14">
        <v>59.827500000000001</v>
      </c>
      <c r="Y279" s="14">
        <v>64.162499999999994</v>
      </c>
      <c r="Z279" s="14">
        <v>70.467500000000001</v>
      </c>
      <c r="AA279" s="159">
        <v>70.467500000000001</v>
      </c>
      <c r="AB279" s="186"/>
      <c r="AC279" s="160">
        <v>39.167499999999997</v>
      </c>
      <c r="AD279" s="25">
        <v>42.087499999999999</v>
      </c>
      <c r="AE279" s="25">
        <v>47.552499999999995</v>
      </c>
      <c r="AF279" s="25">
        <v>53.447500000000005</v>
      </c>
      <c r="AG279" s="25">
        <v>58.265000000000001</v>
      </c>
      <c r="AH279" s="25">
        <v>63.647500000000001</v>
      </c>
      <c r="AI279" s="25">
        <v>68.412499999999994</v>
      </c>
      <c r="AJ279" s="25">
        <v>72.460000000000008</v>
      </c>
      <c r="AK279" s="25">
        <v>76.87</v>
      </c>
      <c r="AL279" s="25">
        <v>81.93</v>
      </c>
      <c r="AM279" s="25">
        <v>84.89</v>
      </c>
      <c r="AN279" s="25">
        <v>89.442499999999995</v>
      </c>
      <c r="AO279" s="159">
        <v>89.442499999999995</v>
      </c>
    </row>
    <row r="280" spans="1:41" s="89" customFormat="1" ht="38.25">
      <c r="A280" s="336"/>
      <c r="B280" s="339"/>
      <c r="C280" s="354"/>
      <c r="D280" s="35" t="e">
        <f>#REF!</f>
        <v>#REF!</v>
      </c>
      <c r="E280" s="22" t="e">
        <f>#REF!</f>
        <v>#REF!</v>
      </c>
      <c r="F280" s="35">
        <f>'PROGRAMADO_METAS_PRODUCTO 2018'!F280</f>
        <v>256</v>
      </c>
      <c r="G280" s="22">
        <f>'PROGRAMADO_METAS_PRODUCTO 2018'!G280</f>
        <v>100</v>
      </c>
      <c r="H280" s="35" t="str">
        <f>'PROGRAMADO_METAS_PRODUCTO 2018'!I280</f>
        <v>Metodología Participativa para la Formulación del Plan</v>
      </c>
      <c r="I280" s="35">
        <f>'PROGRAMADO_METAS_PRODUCTO 2018'!J280</f>
        <v>1</v>
      </c>
      <c r="J280" s="35" t="str">
        <f>'PROGRAMADO_METAS_PRODUCTO 2018'!K280</f>
        <v>Mantenimiento
(Stock)</v>
      </c>
      <c r="K280" s="35" t="str">
        <f>'PROGRAMADO_METAS_PRODUCTO 2018'!L280</f>
        <v>CUL256</v>
      </c>
      <c r="L280" s="35" t="str">
        <f>'PROGRAMADO_METAS_PRODUCTO 2018'!N280</f>
        <v>Metodología construida para la formulación del plan sectorial de turísmo</v>
      </c>
      <c r="M280" s="35" t="str">
        <f>'PROGRAMADO_METAS_PRODUCTO 2018'!O280</f>
        <v>NA</v>
      </c>
      <c r="N280" s="35">
        <f>'PROGRAMADO_METAS_PRODUCTO 2018'!Q280</f>
        <v>0</v>
      </c>
      <c r="O280" s="53">
        <f>'PROGRAMADO_METAS_PRODUCTO 2018'!R280</f>
        <v>0</v>
      </c>
      <c r="P280" s="53">
        <f>'PROGRAMADO_METAS_PRODUCTO 2018'!S280</f>
        <v>1</v>
      </c>
      <c r="Q280" s="53">
        <f>'PROGRAMADO_METAS_PRODUCTO 2018'!T280</f>
        <v>1</v>
      </c>
      <c r="R280" s="53">
        <f>'PROGRAMADO_METAS_PRODUCTO 2018'!U280</f>
        <v>1</v>
      </c>
      <c r="S280" s="35" t="str">
        <f>'PROGRAMADO_METAS_PRODUCTO 2018'!V280</f>
        <v>Instituto de Cultura y Turísmo</v>
      </c>
      <c r="T280" s="158"/>
      <c r="U280" s="55" t="s">
        <v>850</v>
      </c>
      <c r="V280" s="55" t="s">
        <v>850</v>
      </c>
      <c r="W280" s="55" t="s">
        <v>850</v>
      </c>
      <c r="X280" s="55" t="s">
        <v>850</v>
      </c>
      <c r="Y280" s="55" t="s">
        <v>850</v>
      </c>
      <c r="Z280" s="55" t="s">
        <v>850</v>
      </c>
      <c r="AA280" s="159" t="s">
        <v>850</v>
      </c>
      <c r="AB280" s="186"/>
      <c r="AC280" s="176">
        <v>0</v>
      </c>
      <c r="AD280" s="25">
        <v>0</v>
      </c>
      <c r="AE280" s="25">
        <v>0</v>
      </c>
      <c r="AF280" s="25">
        <v>0</v>
      </c>
      <c r="AG280" s="25">
        <v>0</v>
      </c>
      <c r="AH280" s="25">
        <v>0</v>
      </c>
      <c r="AI280" s="25">
        <v>0</v>
      </c>
      <c r="AJ280" s="25">
        <v>0</v>
      </c>
      <c r="AK280" s="25">
        <v>0</v>
      </c>
      <c r="AL280" s="25">
        <v>0</v>
      </c>
      <c r="AM280" s="25">
        <v>0</v>
      </c>
      <c r="AN280" s="25">
        <v>0</v>
      </c>
      <c r="AO280" s="159">
        <v>0</v>
      </c>
    </row>
    <row r="281" spans="1:41" s="89" customFormat="1" ht="38.25">
      <c r="A281" s="336"/>
      <c r="B281" s="339"/>
      <c r="C281" s="354"/>
      <c r="D281" s="331" t="e">
        <f>#REF!</f>
        <v>#REF!</v>
      </c>
      <c r="E281" s="333" t="e">
        <f>#REF!</f>
        <v>#REF!</v>
      </c>
      <c r="F281" s="35">
        <f>'PROGRAMADO_METAS_PRODUCTO 2018'!F281</f>
        <v>257</v>
      </c>
      <c r="G281" s="22">
        <f>'PROGRAMADO_METAS_PRODUCTO 2018'!G281</f>
        <v>25</v>
      </c>
      <c r="H281" s="35" t="str">
        <f>'PROGRAMADO_METAS_PRODUCTO 2018'!I281</f>
        <v>Realizar 20 actividades de promoción turística en la ciudad de Manizales</v>
      </c>
      <c r="I281" s="35">
        <f>'PROGRAMADO_METAS_PRODUCTO 2018'!J281</f>
        <v>20</v>
      </c>
      <c r="J281" s="35" t="str">
        <f>'PROGRAMADO_METAS_PRODUCTO 2018'!K281</f>
        <v>Incremento
(Flujo)</v>
      </c>
      <c r="K281" s="35" t="str">
        <f>'PROGRAMADO_METAS_PRODUCTO 2018'!L281</f>
        <v>CUL257</v>
      </c>
      <c r="L281" s="35" t="str">
        <f>'PROGRAMADO_METAS_PRODUCTO 2018'!N281</f>
        <v>Número de actividades de promoción turística realizadas</v>
      </c>
      <c r="M281" s="35" t="str">
        <f>'PROGRAMADO_METAS_PRODUCTO 2018'!O281</f>
        <v>NA</v>
      </c>
      <c r="N281" s="35" t="str">
        <f>'PROGRAMADO_METAS_PRODUCTO 2018'!Q281</f>
        <v>ND</v>
      </c>
      <c r="O281" s="53">
        <f>'PROGRAMADO_METAS_PRODUCTO 2018'!R281</f>
        <v>5</v>
      </c>
      <c r="P281" s="53">
        <f>'PROGRAMADO_METAS_PRODUCTO 2018'!S281</f>
        <v>5</v>
      </c>
      <c r="Q281" s="53">
        <f>'PROGRAMADO_METAS_PRODUCTO 2018'!T281</f>
        <v>5</v>
      </c>
      <c r="R281" s="53">
        <f>'PROGRAMADO_METAS_PRODUCTO 2018'!U281</f>
        <v>5</v>
      </c>
      <c r="S281" s="35" t="str">
        <f>'PROGRAMADO_METAS_PRODUCTO 2018'!V281</f>
        <v>Instituto de Cultura y Turísmo</v>
      </c>
      <c r="T281" s="158"/>
      <c r="U281" s="14">
        <v>80</v>
      </c>
      <c r="V281" s="14">
        <v>80</v>
      </c>
      <c r="W281" s="14">
        <v>120</v>
      </c>
      <c r="X281" s="14">
        <v>140</v>
      </c>
      <c r="Y281" s="14">
        <v>160</v>
      </c>
      <c r="Z281" s="14">
        <v>200</v>
      </c>
      <c r="AA281" s="159">
        <v>100</v>
      </c>
      <c r="AB281" s="186"/>
      <c r="AC281" s="160">
        <v>40</v>
      </c>
      <c r="AD281" s="25">
        <v>40</v>
      </c>
      <c r="AE281" s="25">
        <v>40</v>
      </c>
      <c r="AF281" s="25">
        <v>40</v>
      </c>
      <c r="AG281" s="25">
        <v>60</v>
      </c>
      <c r="AH281" s="25">
        <v>100</v>
      </c>
      <c r="AI281" s="25">
        <v>120</v>
      </c>
      <c r="AJ281" s="25">
        <v>140</v>
      </c>
      <c r="AK281" s="25">
        <v>160</v>
      </c>
      <c r="AL281" s="25">
        <v>160</v>
      </c>
      <c r="AM281" s="25">
        <v>160</v>
      </c>
      <c r="AN281" s="25">
        <v>160</v>
      </c>
      <c r="AO281" s="159">
        <v>100</v>
      </c>
    </row>
    <row r="282" spans="1:41" s="89" customFormat="1" ht="38.25">
      <c r="A282" s="336"/>
      <c r="B282" s="339"/>
      <c r="C282" s="354"/>
      <c r="D282" s="332"/>
      <c r="E282" s="334"/>
      <c r="F282" s="35">
        <f>'PROGRAMADO_METAS_PRODUCTO 2018'!F282</f>
        <v>258</v>
      </c>
      <c r="G282" s="22">
        <f>'PROGRAMADO_METAS_PRODUCTO 2018'!G282</f>
        <v>25</v>
      </c>
      <c r="H282" s="35" t="str">
        <f>'PROGRAMADO_METAS_PRODUCTO 2018'!I282</f>
        <v xml:space="preserve">Realizar 9 charlas de sensibilización Turística </v>
      </c>
      <c r="I282" s="35">
        <f>'PROGRAMADO_METAS_PRODUCTO 2018'!J282</f>
        <v>9</v>
      </c>
      <c r="J282" s="35" t="str">
        <f>'PROGRAMADO_METAS_PRODUCTO 2018'!K282</f>
        <v>Incremento
(Flujo)</v>
      </c>
      <c r="K282" s="35" t="str">
        <f>'PROGRAMADO_METAS_PRODUCTO 2018'!L282</f>
        <v>CUL258</v>
      </c>
      <c r="L282" s="35" t="str">
        <f>'PROGRAMADO_METAS_PRODUCTO 2018'!N282</f>
        <v>Número de charlas de sensibilización turística realizadas</v>
      </c>
      <c r="M282" s="35" t="str">
        <f>'PROGRAMADO_METAS_PRODUCTO 2018'!O282</f>
        <v>NA</v>
      </c>
      <c r="N282" s="35" t="str">
        <f>'PROGRAMADO_METAS_PRODUCTO 2018'!Q282</f>
        <v>ND</v>
      </c>
      <c r="O282" s="53">
        <f>'PROGRAMADO_METAS_PRODUCTO 2018'!R282</f>
        <v>2</v>
      </c>
      <c r="P282" s="53">
        <f>'PROGRAMADO_METAS_PRODUCTO 2018'!S282</f>
        <v>3</v>
      </c>
      <c r="Q282" s="53">
        <f>'PROGRAMADO_METAS_PRODUCTO 2018'!T282</f>
        <v>2</v>
      </c>
      <c r="R282" s="53">
        <f>'PROGRAMADO_METAS_PRODUCTO 2018'!U282</f>
        <v>2</v>
      </c>
      <c r="S282" s="35" t="str">
        <f>'PROGRAMADO_METAS_PRODUCTO 2018'!V282</f>
        <v>Instituto de Cultura y Turísmo</v>
      </c>
      <c r="T282" s="158"/>
      <c r="U282" s="14">
        <v>0</v>
      </c>
      <c r="V282" s="14">
        <v>50</v>
      </c>
      <c r="W282" s="14">
        <v>150</v>
      </c>
      <c r="X282" s="14">
        <v>150</v>
      </c>
      <c r="Y282" s="14">
        <v>250</v>
      </c>
      <c r="Z282" s="14">
        <v>250</v>
      </c>
      <c r="AA282" s="159">
        <v>100</v>
      </c>
      <c r="AB282" s="186"/>
      <c r="AC282" s="160">
        <v>33.333333333333329</v>
      </c>
      <c r="AD282" s="25">
        <v>33.333333333333329</v>
      </c>
      <c r="AE282" s="25">
        <v>66.666666666666657</v>
      </c>
      <c r="AF282" s="25">
        <v>66.666666666666657</v>
      </c>
      <c r="AG282" s="25">
        <v>66.666666666666657</v>
      </c>
      <c r="AH282" s="25">
        <v>100</v>
      </c>
      <c r="AI282" s="25">
        <v>100</v>
      </c>
      <c r="AJ282" s="25">
        <v>100</v>
      </c>
      <c r="AK282" s="25">
        <v>100</v>
      </c>
      <c r="AL282" s="25">
        <v>100</v>
      </c>
      <c r="AM282" s="25">
        <v>200</v>
      </c>
      <c r="AN282" s="25">
        <v>200</v>
      </c>
      <c r="AO282" s="159">
        <v>100</v>
      </c>
    </row>
    <row r="283" spans="1:41" s="89" customFormat="1" ht="38.25">
      <c r="A283" s="336"/>
      <c r="B283" s="339"/>
      <c r="C283" s="354"/>
      <c r="D283" s="332"/>
      <c r="E283" s="334"/>
      <c r="F283" s="35">
        <f>'PROGRAMADO_METAS_PRODUCTO 2018'!F283</f>
        <v>259</v>
      </c>
      <c r="G283" s="22">
        <f>'PROGRAMADO_METAS_PRODUCTO 2018'!G283</f>
        <v>25</v>
      </c>
      <c r="H283" s="35" t="str">
        <f>'PROGRAMADO_METAS_PRODUCTO 2018'!I283</f>
        <v>Participar en 54 ferias y eventos Nacionales y Regionales</v>
      </c>
      <c r="I283" s="35">
        <f>'PROGRAMADO_METAS_PRODUCTO 2018'!J283</f>
        <v>54</v>
      </c>
      <c r="J283" s="35" t="str">
        <f>'PROGRAMADO_METAS_PRODUCTO 2018'!K283</f>
        <v>Incremento
(Flujo)</v>
      </c>
      <c r="K283" s="35" t="str">
        <f>'PROGRAMADO_METAS_PRODUCTO 2018'!L283</f>
        <v>CUL259</v>
      </c>
      <c r="L283" s="35" t="str">
        <f>'PROGRAMADO_METAS_PRODUCTO 2018'!N283</f>
        <v>Número de ferias y eventos Nacionales y Regionales en los que se participa</v>
      </c>
      <c r="M283" s="35" t="str">
        <f>'PROGRAMADO_METAS_PRODUCTO 2018'!O283</f>
        <v>NA</v>
      </c>
      <c r="N283" s="35" t="str">
        <f>'PROGRAMADO_METAS_PRODUCTO 2018'!Q283</f>
        <v>ND</v>
      </c>
      <c r="O283" s="53">
        <f>'PROGRAMADO_METAS_PRODUCTO 2018'!R283</f>
        <v>10</v>
      </c>
      <c r="P283" s="53">
        <f>'PROGRAMADO_METAS_PRODUCTO 2018'!S283</f>
        <v>15</v>
      </c>
      <c r="Q283" s="53">
        <f>'PROGRAMADO_METAS_PRODUCTO 2018'!T283</f>
        <v>15</v>
      </c>
      <c r="R283" s="53">
        <f>'PROGRAMADO_METAS_PRODUCTO 2018'!U283</f>
        <v>14</v>
      </c>
      <c r="S283" s="35" t="str">
        <f>'PROGRAMADO_METAS_PRODUCTO 2018'!V283</f>
        <v>Instituto de Cultura y Turísmo</v>
      </c>
      <c r="T283" s="158"/>
      <c r="U283" s="14">
        <v>10</v>
      </c>
      <c r="V283" s="14">
        <v>10</v>
      </c>
      <c r="W283" s="14">
        <v>40</v>
      </c>
      <c r="X283" s="14">
        <v>50</v>
      </c>
      <c r="Y283" s="14">
        <v>100</v>
      </c>
      <c r="Z283" s="14">
        <v>120</v>
      </c>
      <c r="AA283" s="159">
        <v>100</v>
      </c>
      <c r="AB283" s="186"/>
      <c r="AC283" s="160">
        <v>13.333333333333334</v>
      </c>
      <c r="AD283" s="25">
        <v>13.333333333333334</v>
      </c>
      <c r="AE283" s="25">
        <v>26.666666666666668</v>
      </c>
      <c r="AF283" s="25">
        <v>33.333333333333329</v>
      </c>
      <c r="AG283" s="25">
        <v>33.333333333333329</v>
      </c>
      <c r="AH283" s="25">
        <v>46.666666666666664</v>
      </c>
      <c r="AI283" s="25">
        <v>53.333333333333336</v>
      </c>
      <c r="AJ283" s="25">
        <v>60</v>
      </c>
      <c r="AK283" s="25">
        <v>66.666666666666657</v>
      </c>
      <c r="AL283" s="25">
        <v>66.666666666666657</v>
      </c>
      <c r="AM283" s="25">
        <v>66.666666666666657</v>
      </c>
      <c r="AN283" s="25">
        <v>100</v>
      </c>
      <c r="AO283" s="159">
        <v>100</v>
      </c>
    </row>
    <row r="284" spans="1:41" s="89" customFormat="1" ht="25.5">
      <c r="A284" s="337"/>
      <c r="B284" s="340"/>
      <c r="C284" s="354"/>
      <c r="D284" s="332"/>
      <c r="E284" s="334"/>
      <c r="F284" s="33">
        <f>'PROGRAMADO_METAS_PRODUCTO 2018'!F284</f>
        <v>260</v>
      </c>
      <c r="G284" s="32">
        <f>'PROGRAMADO_METAS_PRODUCTO 2018'!G284</f>
        <v>25</v>
      </c>
      <c r="H284" s="33" t="str">
        <f>'PROGRAMADO_METAS_PRODUCTO 2018'!I284</f>
        <v xml:space="preserve">Realizar 4 Ferias de Manizales </v>
      </c>
      <c r="I284" s="33">
        <f>'PROGRAMADO_METAS_PRODUCTO 2018'!J284</f>
        <v>4</v>
      </c>
      <c r="J284" s="33" t="str">
        <f>'PROGRAMADO_METAS_PRODUCTO 2018'!K284</f>
        <v>Incremento
(Flujo)</v>
      </c>
      <c r="K284" s="33" t="str">
        <f>'PROGRAMADO_METAS_PRODUCTO 2018'!L284</f>
        <v>CUL260</v>
      </c>
      <c r="L284" s="33" t="str">
        <f>'PROGRAMADO_METAS_PRODUCTO 2018'!N284</f>
        <v>Número de Ferias de Manizales realizadas</v>
      </c>
      <c r="M284" s="33" t="str">
        <f>'PROGRAMADO_METAS_PRODUCTO 2018'!O284</f>
        <v>NA</v>
      </c>
      <c r="N284" s="33">
        <f>'PROGRAMADO_METAS_PRODUCTO 2018'!Q284</f>
        <v>1</v>
      </c>
      <c r="O284" s="45">
        <f>'PROGRAMADO_METAS_PRODUCTO 2018'!R284</f>
        <v>1</v>
      </c>
      <c r="P284" s="45">
        <f>'PROGRAMADO_METAS_PRODUCTO 2018'!S284</f>
        <v>1</v>
      </c>
      <c r="Q284" s="45">
        <f>'PROGRAMADO_METAS_PRODUCTO 2018'!T284</f>
        <v>1</v>
      </c>
      <c r="R284" s="45">
        <f>'PROGRAMADO_METAS_PRODUCTO 2018'!U284</f>
        <v>1</v>
      </c>
      <c r="S284" s="33" t="str">
        <f>'PROGRAMADO_METAS_PRODUCTO 2018'!V284</f>
        <v>Instituto de Cultura y Turísmo</v>
      </c>
      <c r="T284" s="158"/>
      <c r="U284" s="14">
        <v>100</v>
      </c>
      <c r="V284" s="14">
        <v>100</v>
      </c>
      <c r="W284" s="14">
        <v>100</v>
      </c>
      <c r="X284" s="14">
        <v>100</v>
      </c>
      <c r="Y284" s="14">
        <v>100</v>
      </c>
      <c r="Z284" s="14">
        <v>100</v>
      </c>
      <c r="AA284" s="159">
        <v>100</v>
      </c>
      <c r="AB284" s="186"/>
      <c r="AC284" s="160">
        <v>100</v>
      </c>
      <c r="AD284" s="25">
        <v>100</v>
      </c>
      <c r="AE284" s="25">
        <v>100</v>
      </c>
      <c r="AF284" s="25">
        <v>100</v>
      </c>
      <c r="AG284" s="25">
        <v>100</v>
      </c>
      <c r="AH284" s="25">
        <v>100</v>
      </c>
      <c r="AI284" s="25">
        <v>100</v>
      </c>
      <c r="AJ284" s="25">
        <v>100</v>
      </c>
      <c r="AK284" s="25">
        <v>100</v>
      </c>
      <c r="AL284" s="25">
        <v>100</v>
      </c>
      <c r="AM284" s="25">
        <v>100</v>
      </c>
      <c r="AN284" s="25">
        <v>100</v>
      </c>
      <c r="AO284" s="159">
        <v>100</v>
      </c>
    </row>
    <row r="285" spans="1:41" s="20" customFormat="1" ht="18" customHeight="1">
      <c r="A285" s="114" t="s">
        <v>140</v>
      </c>
      <c r="B285" s="115"/>
      <c r="C285" s="114" t="s">
        <v>140</v>
      </c>
      <c r="D285" s="115"/>
      <c r="E285" s="115"/>
      <c r="F285" s="115"/>
      <c r="G285" s="115"/>
      <c r="H285" s="115"/>
      <c r="I285" s="115"/>
      <c r="J285" s="115"/>
      <c r="K285" s="115"/>
      <c r="L285" s="115"/>
      <c r="M285" s="115"/>
      <c r="N285" s="115"/>
      <c r="O285" s="115"/>
      <c r="P285" s="115"/>
      <c r="Q285" s="115"/>
      <c r="R285" s="115"/>
      <c r="S285" s="117"/>
      <c r="T285" s="158"/>
      <c r="U285" s="202"/>
      <c r="V285" s="202"/>
      <c r="W285" s="202"/>
      <c r="X285" s="202"/>
      <c r="Y285" s="202"/>
      <c r="Z285" s="202"/>
      <c r="AA285" s="203"/>
      <c r="AB285" s="42"/>
      <c r="AC285" s="204"/>
      <c r="AD285" s="204"/>
      <c r="AE285" s="204"/>
      <c r="AF285" s="204"/>
      <c r="AG285" s="204"/>
      <c r="AH285" s="204"/>
      <c r="AI285" s="204"/>
      <c r="AJ285" s="204"/>
      <c r="AK285" s="204"/>
      <c r="AL285" s="204"/>
      <c r="AM285" s="204"/>
      <c r="AN285" s="204"/>
      <c r="AO285" s="204"/>
    </row>
    <row r="286" spans="1:41" s="65" customFormat="1" ht="51">
      <c r="A286" s="355" t="str">
        <f>'[1]2_ESTRUCTURA_PDM'!H51</f>
        <v>3.3.01</v>
      </c>
      <c r="B286" s="356">
        <f>'[1]2_ESTRUCTURA_PDM'!I51</f>
        <v>35</v>
      </c>
      <c r="C286" s="357" t="str">
        <f>'[1]2_ESTRUCTURA_PDM'!J51</f>
        <v>Fomento a la cultura del emprendimiento y fortalecimiento empresarial</v>
      </c>
      <c r="D286" s="332" t="e">
        <f>#REF!</f>
        <v>#REF!</v>
      </c>
      <c r="E286" s="334" t="e">
        <f>#REF!</f>
        <v>#REF!</v>
      </c>
      <c r="F286" s="79">
        <f>'PROGRAMADO_METAS_PRODUCTO 2018'!F286</f>
        <v>261</v>
      </c>
      <c r="G286" s="86">
        <f>'PROGRAMADO_METAS_PRODUCTO 2018'!G286</f>
        <v>25</v>
      </c>
      <c r="H286" s="79" t="str">
        <f>'PROGRAMADO_METAS_PRODUCTO 2018'!I286</f>
        <v>Diseñar un mecanismo de financiación para empresarios diseñado y/o gestionado</v>
      </c>
      <c r="I286" s="79">
        <f>'PROGRAMADO_METAS_PRODUCTO 2018'!J286</f>
        <v>1</v>
      </c>
      <c r="J286" s="79" t="str">
        <f>'PROGRAMADO_METAS_PRODUCTO 2018'!K286</f>
        <v>Mantenimiento
(Stock)</v>
      </c>
      <c r="K286" s="79" t="str">
        <f>'PROGRAMADO_METAS_PRODUCTO 2018'!L286</f>
        <v>TIC261</v>
      </c>
      <c r="L286" s="79" t="str">
        <f>'PROGRAMADO_METAS_PRODUCTO 2018'!N286</f>
        <v>Mecanismos de financiación  diseñados y/o gestionados  para emprendedores y empresarios</v>
      </c>
      <c r="M286" s="79" t="str">
        <f>'PROGRAMADO_METAS_PRODUCTO 2018'!O286</f>
        <v>Gestión para el Autosostenimiento, el emprendimiento y el Fomento Empresarial</v>
      </c>
      <c r="N286" s="79" t="str">
        <f>'PROGRAMADO_METAS_PRODUCTO 2018'!Q286</f>
        <v>ND</v>
      </c>
      <c r="O286" s="82">
        <f>'PROGRAMADO_METAS_PRODUCTO 2018'!R286</f>
        <v>1</v>
      </c>
      <c r="P286" s="82">
        <f>'PROGRAMADO_METAS_PRODUCTO 2018'!S286</f>
        <v>1</v>
      </c>
      <c r="Q286" s="82">
        <f>'PROGRAMADO_METAS_PRODUCTO 2018'!T286</f>
        <v>1</v>
      </c>
      <c r="R286" s="82">
        <f>'PROGRAMADO_METAS_PRODUCTO 2018'!U286</f>
        <v>1</v>
      </c>
      <c r="S286" s="79" t="str">
        <f>'PROGRAMADO_METAS_PRODUCTO 2018'!V286</f>
        <v>Secretaría de TIC y Competitividad</v>
      </c>
      <c r="T286" s="158"/>
      <c r="U286" s="14">
        <v>0</v>
      </c>
      <c r="V286" s="14">
        <v>100</v>
      </c>
      <c r="W286" s="14">
        <v>100</v>
      </c>
      <c r="X286" s="14">
        <v>100</v>
      </c>
      <c r="Y286" s="14">
        <v>100</v>
      </c>
      <c r="Z286" s="14">
        <v>100</v>
      </c>
      <c r="AA286" s="159">
        <v>100</v>
      </c>
      <c r="AB286" s="175"/>
      <c r="AC286" s="160">
        <v>0</v>
      </c>
      <c r="AD286" s="25">
        <v>0</v>
      </c>
      <c r="AE286" s="25">
        <v>0</v>
      </c>
      <c r="AF286" s="25">
        <v>0</v>
      </c>
      <c r="AG286" s="25">
        <v>0</v>
      </c>
      <c r="AH286" s="25">
        <v>0</v>
      </c>
      <c r="AI286" s="25">
        <v>0</v>
      </c>
      <c r="AJ286" s="25">
        <v>0</v>
      </c>
      <c r="AK286" s="25">
        <v>0</v>
      </c>
      <c r="AL286" s="25">
        <v>15</v>
      </c>
      <c r="AM286" s="25">
        <v>52</v>
      </c>
      <c r="AN286" s="25">
        <v>100</v>
      </c>
      <c r="AO286" s="159">
        <v>100</v>
      </c>
    </row>
    <row r="287" spans="1:41" s="65" customFormat="1" ht="51">
      <c r="A287" s="352"/>
      <c r="B287" s="349"/>
      <c r="C287" s="354"/>
      <c r="D287" s="332"/>
      <c r="E287" s="334"/>
      <c r="F287" s="35">
        <f>'PROGRAMADO_METAS_PRODUCTO 2018'!F287</f>
        <v>262</v>
      </c>
      <c r="G287" s="22">
        <f>'PROGRAMADO_METAS_PRODUCTO 2018'!G287</f>
        <v>30</v>
      </c>
      <c r="H287" s="35" t="str">
        <f>'PROGRAMADO_METAS_PRODUCTO 2018'!I287</f>
        <v>Fortalecer y /o ejecutar dos programas de emprendimiento</v>
      </c>
      <c r="I287" s="35">
        <f>'PROGRAMADO_METAS_PRODUCTO 2018'!J287</f>
        <v>2</v>
      </c>
      <c r="J287" s="35" t="str">
        <f>'PROGRAMADO_METAS_PRODUCTO 2018'!K287</f>
        <v>Mantenimiento
(Stock)</v>
      </c>
      <c r="K287" s="35" t="str">
        <f>'PROGRAMADO_METAS_PRODUCTO 2018'!L287</f>
        <v>TIC262</v>
      </c>
      <c r="L287" s="35" t="str">
        <f>'PROGRAMADO_METAS_PRODUCTO 2018'!N287</f>
        <v xml:space="preserve"> Programas de emprendimiento diseñados y/o ejecutados </v>
      </c>
      <c r="M287" s="35" t="str">
        <f>'PROGRAMADO_METAS_PRODUCTO 2018'!O287</f>
        <v>Gestión para el Autosostenimiento, el emprendimiento y el Fomento Empresarial</v>
      </c>
      <c r="N287" s="35">
        <f>'PROGRAMADO_METAS_PRODUCTO 2018'!Q287</f>
        <v>2</v>
      </c>
      <c r="O287" s="53">
        <f>'PROGRAMADO_METAS_PRODUCTO 2018'!R287</f>
        <v>2</v>
      </c>
      <c r="P287" s="53">
        <f>'PROGRAMADO_METAS_PRODUCTO 2018'!S287</f>
        <v>2</v>
      </c>
      <c r="Q287" s="53">
        <f>'PROGRAMADO_METAS_PRODUCTO 2018'!T287</f>
        <v>2</v>
      </c>
      <c r="R287" s="53">
        <f>'PROGRAMADO_METAS_PRODUCTO 2018'!U287</f>
        <v>2</v>
      </c>
      <c r="S287" s="35" t="str">
        <f>'PROGRAMADO_METAS_PRODUCTO 2018'!V287</f>
        <v>Secretaría de TIC y Competitividad</v>
      </c>
      <c r="T287" s="158"/>
      <c r="U287" s="14">
        <v>0</v>
      </c>
      <c r="V287" s="14">
        <v>45</v>
      </c>
      <c r="W287" s="14">
        <v>57.499999999999993</v>
      </c>
      <c r="X287" s="14">
        <v>78.5</v>
      </c>
      <c r="Y287" s="14">
        <v>100</v>
      </c>
      <c r="Z287" s="14">
        <v>100</v>
      </c>
      <c r="AA287" s="159">
        <v>100</v>
      </c>
      <c r="AB287" s="175"/>
      <c r="AC287" s="160">
        <v>0</v>
      </c>
      <c r="AD287" s="25">
        <v>0</v>
      </c>
      <c r="AE287" s="25">
        <v>3.35</v>
      </c>
      <c r="AF287" s="25">
        <v>7.6</v>
      </c>
      <c r="AG287" s="25">
        <v>10.7</v>
      </c>
      <c r="AH287" s="25">
        <v>26.93</v>
      </c>
      <c r="AI287" s="25">
        <v>30.349999999999998</v>
      </c>
      <c r="AJ287" s="25">
        <v>47.534999999999997</v>
      </c>
      <c r="AK287" s="25">
        <v>72.5</v>
      </c>
      <c r="AL287" s="25">
        <v>75</v>
      </c>
      <c r="AM287" s="25">
        <v>100</v>
      </c>
      <c r="AN287" s="25">
        <v>150</v>
      </c>
      <c r="AO287" s="159">
        <v>100</v>
      </c>
    </row>
    <row r="288" spans="1:41" s="65" customFormat="1" ht="63.75">
      <c r="A288" s="352"/>
      <c r="B288" s="349"/>
      <c r="C288" s="354"/>
      <c r="D288" s="332"/>
      <c r="E288" s="334"/>
      <c r="F288" s="35">
        <f>'PROGRAMADO_METAS_PRODUCTO 2018'!F288</f>
        <v>263</v>
      </c>
      <c r="G288" s="22">
        <f>'PROGRAMADO_METAS_PRODUCTO 2018'!G288</f>
        <v>35</v>
      </c>
      <c r="H288" s="35" t="str">
        <f>'PROGRAMADO_METAS_PRODUCTO 2018'!I288</f>
        <v>Fortalecer 4 sectores con el cierre de brechas definidas en la agenda de competitividad</v>
      </c>
      <c r="I288" s="35">
        <f>'PROGRAMADO_METAS_PRODUCTO 2018'!J288</f>
        <v>4</v>
      </c>
      <c r="J288" s="35" t="str">
        <f>'PROGRAMADO_METAS_PRODUCTO 2018'!K288</f>
        <v>Mantenimiento
(Stock)</v>
      </c>
      <c r="K288" s="35" t="str">
        <f>'PROGRAMADO_METAS_PRODUCTO 2018'!L288</f>
        <v>TIC263</v>
      </c>
      <c r="L288" s="35" t="str">
        <f>'PROGRAMADO_METAS_PRODUCTO 2018'!N288</f>
        <v xml:space="preserve"> Sectores fortalecidos con el cierre de brechas definidas en la agenda de competitividad</v>
      </c>
      <c r="M288" s="35" t="str">
        <f>'PROGRAMADO_METAS_PRODUCTO 2018'!O288</f>
        <v>Fortalecimiento, Cooperación y Desarrollo Económico y Tecnológico para la Competitividad</v>
      </c>
      <c r="N288" s="35">
        <f>'PROGRAMADO_METAS_PRODUCTO 2018'!Q288</f>
        <v>4</v>
      </c>
      <c r="O288" s="53">
        <f>'PROGRAMADO_METAS_PRODUCTO 2018'!R288</f>
        <v>4</v>
      </c>
      <c r="P288" s="53">
        <f>'PROGRAMADO_METAS_PRODUCTO 2018'!S288</f>
        <v>4</v>
      </c>
      <c r="Q288" s="53">
        <f>'PROGRAMADO_METAS_PRODUCTO 2018'!T288</f>
        <v>4</v>
      </c>
      <c r="R288" s="53">
        <f>'PROGRAMADO_METAS_PRODUCTO 2018'!U288</f>
        <v>4</v>
      </c>
      <c r="S288" s="35" t="str">
        <f>'PROGRAMADO_METAS_PRODUCTO 2018'!V288</f>
        <v>Secretaría de TIC y Competitividad</v>
      </c>
      <c r="T288" s="158"/>
      <c r="U288" s="14">
        <v>0</v>
      </c>
      <c r="V288" s="14">
        <v>30.25</v>
      </c>
      <c r="W288" s="14">
        <v>46.5</v>
      </c>
      <c r="X288" s="14">
        <v>59</v>
      </c>
      <c r="Y288" s="14">
        <v>100</v>
      </c>
      <c r="Z288" s="14">
        <v>100</v>
      </c>
      <c r="AA288" s="159">
        <v>100</v>
      </c>
      <c r="AB288" s="175"/>
      <c r="AC288" s="160">
        <v>0</v>
      </c>
      <c r="AD288" s="25">
        <v>0</v>
      </c>
      <c r="AE288" s="25">
        <v>6.25</v>
      </c>
      <c r="AF288" s="25">
        <v>10.25</v>
      </c>
      <c r="AG288" s="25">
        <v>14.000000000000002</v>
      </c>
      <c r="AH288" s="25">
        <v>26.25</v>
      </c>
      <c r="AI288" s="25">
        <v>27.500000000000004</v>
      </c>
      <c r="AJ288" s="25">
        <v>49</v>
      </c>
      <c r="AK288" s="25">
        <v>60.25</v>
      </c>
      <c r="AL288" s="25">
        <v>64.5</v>
      </c>
      <c r="AM288" s="25">
        <v>91.25</v>
      </c>
      <c r="AN288" s="25">
        <v>100</v>
      </c>
      <c r="AO288" s="159">
        <v>100</v>
      </c>
    </row>
    <row r="289" spans="1:41" s="65" customFormat="1" ht="51">
      <c r="A289" s="352"/>
      <c r="B289" s="349"/>
      <c r="C289" s="354"/>
      <c r="D289" s="332"/>
      <c r="E289" s="334"/>
      <c r="F289" s="35">
        <f>'PROGRAMADO_METAS_PRODUCTO 2018'!F289</f>
        <v>264</v>
      </c>
      <c r="G289" s="22">
        <f>'PROGRAMADO_METAS_PRODUCTO 2018'!G289</f>
        <v>5</v>
      </c>
      <c r="H289" s="35" t="str">
        <f>'PROGRAMADO_METAS_PRODUCTO 2018'!I289</f>
        <v>Apoyar para el logro de sus objetivos una red empresarial</v>
      </c>
      <c r="I289" s="35">
        <f>'PROGRAMADO_METAS_PRODUCTO 2018'!J289</f>
        <v>1</v>
      </c>
      <c r="J289" s="35" t="str">
        <f>'PROGRAMADO_METAS_PRODUCTO 2018'!K289</f>
        <v>Mantenimiento
(Stock)</v>
      </c>
      <c r="K289" s="35" t="str">
        <f>'PROGRAMADO_METAS_PRODUCTO 2018'!L289</f>
        <v>TIC264</v>
      </c>
      <c r="L289" s="35" t="str">
        <f>'PROGRAMADO_METAS_PRODUCTO 2018'!N289</f>
        <v>Red empresarial apoyada por la administración Municipal</v>
      </c>
      <c r="M289" s="35" t="str">
        <f>'PROGRAMADO_METAS_PRODUCTO 2018'!O289</f>
        <v>Gestión para el Autosostenimiento, el emprendimiento y el Fomento Empresarial</v>
      </c>
      <c r="N289" s="35">
        <f>'PROGRAMADO_METAS_PRODUCTO 2018'!Q289</f>
        <v>1</v>
      </c>
      <c r="O289" s="53">
        <f>'PROGRAMADO_METAS_PRODUCTO 2018'!R289</f>
        <v>1</v>
      </c>
      <c r="P289" s="53">
        <f>'PROGRAMADO_METAS_PRODUCTO 2018'!S289</f>
        <v>1</v>
      </c>
      <c r="Q289" s="53">
        <f>'PROGRAMADO_METAS_PRODUCTO 2018'!T289</f>
        <v>1</v>
      </c>
      <c r="R289" s="53">
        <f>'PROGRAMADO_METAS_PRODUCTO 2018'!U289</f>
        <v>1</v>
      </c>
      <c r="S289" s="35" t="str">
        <f>'PROGRAMADO_METAS_PRODUCTO 2018'!V289</f>
        <v>Secretaría de TIC y Competitividad</v>
      </c>
      <c r="T289" s="158"/>
      <c r="U289" s="14">
        <v>0</v>
      </c>
      <c r="V289" s="14">
        <v>20</v>
      </c>
      <c r="W289" s="14">
        <v>32</v>
      </c>
      <c r="X289" s="14">
        <v>55.000000000000007</v>
      </c>
      <c r="Y289" s="14">
        <v>100</v>
      </c>
      <c r="Z289" s="14">
        <v>100</v>
      </c>
      <c r="AA289" s="159">
        <v>100</v>
      </c>
      <c r="AB289" s="175"/>
      <c r="AC289" s="160">
        <v>0</v>
      </c>
      <c r="AD289" s="25">
        <v>0</v>
      </c>
      <c r="AE289" s="25">
        <v>0</v>
      </c>
      <c r="AF289" s="25">
        <v>7.0000000000000009</v>
      </c>
      <c r="AG289" s="25">
        <v>15</v>
      </c>
      <c r="AH289" s="25">
        <v>30</v>
      </c>
      <c r="AI289" s="25">
        <v>53</v>
      </c>
      <c r="AJ289" s="25">
        <v>61</v>
      </c>
      <c r="AK289" s="25">
        <v>63</v>
      </c>
      <c r="AL289" s="25">
        <v>88</v>
      </c>
      <c r="AM289" s="25">
        <v>100</v>
      </c>
      <c r="AN289" s="25">
        <v>100</v>
      </c>
      <c r="AO289" s="159">
        <v>100</v>
      </c>
    </row>
    <row r="290" spans="1:41" s="65" customFormat="1" ht="63.75">
      <c r="A290" s="352"/>
      <c r="B290" s="349"/>
      <c r="C290" s="354"/>
      <c r="D290" s="361"/>
      <c r="E290" s="356"/>
      <c r="F290" s="35">
        <f>'PROGRAMADO_METAS_PRODUCTO 2018'!F290</f>
        <v>265</v>
      </c>
      <c r="G290" s="22">
        <f>'PROGRAMADO_METAS_PRODUCTO 2018'!G290</f>
        <v>5</v>
      </c>
      <c r="H290" s="35" t="str">
        <f>'PROGRAMADO_METAS_PRODUCTO 2018'!I290</f>
        <v xml:space="preserve">Realizar un estudio de incentivos tributarios especialmente para nuevos sectores y/o ampliación de empresas existentes que generen nuevos empleos formales </v>
      </c>
      <c r="I290" s="35">
        <f>'PROGRAMADO_METAS_PRODUCTO 2018'!J290</f>
        <v>1</v>
      </c>
      <c r="J290" s="35" t="str">
        <f>'PROGRAMADO_METAS_PRODUCTO 2018'!K290</f>
        <v>Mantenimiento
(Stock)</v>
      </c>
      <c r="K290" s="35" t="str">
        <f>'PROGRAMADO_METAS_PRODUCTO 2018'!L290</f>
        <v>TIC265</v>
      </c>
      <c r="L290" s="35" t="str">
        <f>'PROGRAMADO_METAS_PRODUCTO 2018'!N290</f>
        <v>Estudio de incentivos tributarios elaborado</v>
      </c>
      <c r="M290" s="35" t="str">
        <f>'PROGRAMADO_METAS_PRODUCTO 2018'!O290</f>
        <v>Gestión para el Autosostenimiento, el emprendimiento y el Fomento Empresarial</v>
      </c>
      <c r="N290" s="35">
        <f>'PROGRAMADO_METAS_PRODUCTO 2018'!Q290</f>
        <v>0</v>
      </c>
      <c r="O290" s="53">
        <f>'PROGRAMADO_METAS_PRODUCTO 2018'!R290</f>
        <v>0</v>
      </c>
      <c r="P290" s="53">
        <f>'PROGRAMADO_METAS_PRODUCTO 2018'!S290</f>
        <v>1</v>
      </c>
      <c r="Q290" s="53">
        <f>'PROGRAMADO_METAS_PRODUCTO 2018'!T290</f>
        <v>1</v>
      </c>
      <c r="R290" s="53">
        <f>'PROGRAMADO_METAS_PRODUCTO 2018'!U290</f>
        <v>1</v>
      </c>
      <c r="S290" s="35" t="str">
        <f>'PROGRAMADO_METAS_PRODUCTO 2018'!V290</f>
        <v>Secretaría de TIC y Competitividad</v>
      </c>
      <c r="T290" s="158"/>
      <c r="U290" s="55" t="s">
        <v>850</v>
      </c>
      <c r="V290" s="55" t="s">
        <v>850</v>
      </c>
      <c r="W290" s="55" t="s">
        <v>850</v>
      </c>
      <c r="X290" s="55" t="s">
        <v>850</v>
      </c>
      <c r="Y290" s="55" t="s">
        <v>850</v>
      </c>
      <c r="Z290" s="55" t="s">
        <v>850</v>
      </c>
      <c r="AA290" s="159" t="s">
        <v>850</v>
      </c>
      <c r="AB290" s="175"/>
      <c r="AC290" s="176">
        <v>0</v>
      </c>
      <c r="AD290" s="25">
        <v>0</v>
      </c>
      <c r="AE290" s="25">
        <v>0</v>
      </c>
      <c r="AF290" s="25">
        <v>0</v>
      </c>
      <c r="AG290" s="25">
        <v>13.25</v>
      </c>
      <c r="AH290" s="25">
        <v>13.25</v>
      </c>
      <c r="AI290" s="25">
        <v>35</v>
      </c>
      <c r="AJ290" s="25">
        <v>50</v>
      </c>
      <c r="AK290" s="25">
        <v>52</v>
      </c>
      <c r="AL290" s="25">
        <v>68</v>
      </c>
      <c r="AM290" s="25">
        <v>100</v>
      </c>
      <c r="AN290" s="25">
        <v>100</v>
      </c>
      <c r="AO290" s="159">
        <v>100</v>
      </c>
    </row>
    <row r="291" spans="1:41" s="87" customFormat="1" ht="51">
      <c r="A291" s="352"/>
      <c r="B291" s="349"/>
      <c r="C291" s="354"/>
      <c r="D291" s="331" t="e">
        <f>#REF!</f>
        <v>#REF!</v>
      </c>
      <c r="E291" s="333" t="e">
        <f>#REF!</f>
        <v>#REF!</v>
      </c>
      <c r="F291" s="35">
        <f>'PROGRAMADO_METAS_PRODUCTO 2018'!F291</f>
        <v>266</v>
      </c>
      <c r="G291" s="22">
        <f>'PROGRAMADO_METAS_PRODUCTO 2018'!G291</f>
        <v>50</v>
      </c>
      <c r="H291" s="35" t="str">
        <f>'PROGRAMADO_METAS_PRODUCTO 2018'!I291</f>
        <v>Atender el 100% de beneficiarios del programa de Artesanos y Unidades Empresariales</v>
      </c>
      <c r="I291" s="35">
        <f>'PROGRAMADO_METAS_PRODUCTO 2018'!J291</f>
        <v>100</v>
      </c>
      <c r="J291" s="35" t="str">
        <f>'PROGRAMADO_METAS_PRODUCTO 2018'!K291</f>
        <v>Mantenimiento
(Stock)</v>
      </c>
      <c r="K291" s="35" t="str">
        <f>'PROGRAMADO_METAS_PRODUCTO 2018'!L291</f>
        <v>DES266</v>
      </c>
      <c r="L291" s="35" t="str">
        <f>'PROGRAMADO_METAS_PRODUCTO 2018'!N291</f>
        <v>Porcentaje de Artesanos y Unidades Empresariales atendidas</v>
      </c>
      <c r="M291" s="35" t="str">
        <f>'PROGRAMADO_METAS_PRODUCTO 2018'!O291</f>
        <v>Gestión para el Autosostenimiento, el emprendimiento y el Fomento Empresarial</v>
      </c>
      <c r="N291" s="35">
        <f>'PROGRAMADO_METAS_PRODUCTO 2018'!Q291</f>
        <v>100</v>
      </c>
      <c r="O291" s="53">
        <f>'PROGRAMADO_METAS_PRODUCTO 2018'!R291</f>
        <v>100</v>
      </c>
      <c r="P291" s="53">
        <f>'PROGRAMADO_METAS_PRODUCTO 2018'!S291</f>
        <v>100</v>
      </c>
      <c r="Q291" s="53">
        <f>'PROGRAMADO_METAS_PRODUCTO 2018'!T291</f>
        <v>100</v>
      </c>
      <c r="R291" s="53">
        <f>'PROGRAMADO_METAS_PRODUCTO 2018'!U291</f>
        <v>100</v>
      </c>
      <c r="S291" s="35" t="str">
        <f>'PROGRAMADO_METAS_PRODUCTO 2018'!V291</f>
        <v>Secretaría de Desarrollo Social</v>
      </c>
      <c r="T291" s="158"/>
      <c r="U291" s="14">
        <v>51.249999999999993</v>
      </c>
      <c r="V291" s="14">
        <v>51.249999999999993</v>
      </c>
      <c r="W291" s="14">
        <v>71</v>
      </c>
      <c r="X291" s="14">
        <v>71</v>
      </c>
      <c r="Y291" s="14">
        <v>77</v>
      </c>
      <c r="Z291" s="14">
        <v>100</v>
      </c>
      <c r="AA291" s="159">
        <v>100</v>
      </c>
      <c r="AB291" s="185"/>
      <c r="AC291" s="160">
        <v>9.3699999999999992</v>
      </c>
      <c r="AD291" s="25">
        <v>9.3699999999999992</v>
      </c>
      <c r="AE291" s="25">
        <v>20</v>
      </c>
      <c r="AF291" s="25">
        <v>31.8</v>
      </c>
      <c r="AG291" s="25">
        <v>46.3</v>
      </c>
      <c r="AH291" s="25">
        <v>46.3</v>
      </c>
      <c r="AI291" s="25">
        <v>50</v>
      </c>
      <c r="AJ291" s="25">
        <v>50</v>
      </c>
      <c r="AK291" s="25">
        <v>50.3</v>
      </c>
      <c r="AL291" s="25">
        <v>100</v>
      </c>
      <c r="AM291" s="25">
        <v>100</v>
      </c>
      <c r="AN291" s="25">
        <v>100</v>
      </c>
      <c r="AO291" s="159">
        <v>100</v>
      </c>
    </row>
    <row r="292" spans="1:41" s="87" customFormat="1" ht="63.75">
      <c r="A292" s="352"/>
      <c r="B292" s="349"/>
      <c r="C292" s="354"/>
      <c r="D292" s="332"/>
      <c r="E292" s="334"/>
      <c r="F292" s="35">
        <f>'PROGRAMADO_METAS_PRODUCTO 2018'!F292</f>
        <v>267</v>
      </c>
      <c r="G292" s="22">
        <f>'PROGRAMADO_METAS_PRODUCTO 2018'!G292</f>
        <v>25</v>
      </c>
      <c r="H292" s="35" t="str">
        <f>'PROGRAMADO_METAS_PRODUCTO 2018'!I292</f>
        <v>Cualificar 28 Unidades Empresariales</v>
      </c>
      <c r="I292" s="35">
        <f>'PROGRAMADO_METAS_PRODUCTO 2018'!J292</f>
        <v>28</v>
      </c>
      <c r="J292" s="35" t="str">
        <f>'PROGRAMADO_METAS_PRODUCTO 2018'!K292</f>
        <v>Incremento
(Flujo)</v>
      </c>
      <c r="K292" s="35" t="str">
        <f>'PROGRAMADO_METAS_PRODUCTO 2018'!L292</f>
        <v>DES267</v>
      </c>
      <c r="L292" s="35" t="str">
        <f>'PROGRAMADO_METAS_PRODUCTO 2018'!N292</f>
        <v>Número de unidades empresariales cualificadas</v>
      </c>
      <c r="M292" s="35" t="str">
        <f>'PROGRAMADO_METAS_PRODUCTO 2018'!O292</f>
        <v>Fortalecimiento, Cooperación y Desarrollo Económico y Tecnológico para la Competitividad</v>
      </c>
      <c r="N292" s="35">
        <f>'PROGRAMADO_METAS_PRODUCTO 2018'!Q292</f>
        <v>7</v>
      </c>
      <c r="O292" s="53">
        <f>'PROGRAMADO_METAS_PRODUCTO 2018'!R292</f>
        <v>7</v>
      </c>
      <c r="P292" s="53">
        <f>'PROGRAMADO_METAS_PRODUCTO 2018'!S292</f>
        <v>7</v>
      </c>
      <c r="Q292" s="53">
        <f>'PROGRAMADO_METAS_PRODUCTO 2018'!T292</f>
        <v>7</v>
      </c>
      <c r="R292" s="53">
        <f>'PROGRAMADO_METAS_PRODUCTO 2018'!U292</f>
        <v>7</v>
      </c>
      <c r="S292" s="35" t="str">
        <f>'PROGRAMADO_METAS_PRODUCTO 2018'!V292</f>
        <v>Secretaría de Desarrollo Social</v>
      </c>
      <c r="T292" s="158"/>
      <c r="U292" s="14">
        <v>0</v>
      </c>
      <c r="V292" s="14">
        <v>0</v>
      </c>
      <c r="W292" s="14">
        <v>0</v>
      </c>
      <c r="X292" s="14">
        <v>0</v>
      </c>
      <c r="Y292" s="14">
        <v>0</v>
      </c>
      <c r="Z292" s="14">
        <v>185.71428571428572</v>
      </c>
      <c r="AA292" s="159">
        <v>100</v>
      </c>
      <c r="AB292" s="185"/>
      <c r="AC292" s="160">
        <v>0</v>
      </c>
      <c r="AD292" s="25">
        <v>0</v>
      </c>
      <c r="AE292" s="25">
        <v>0</v>
      </c>
      <c r="AF292" s="25">
        <v>0</v>
      </c>
      <c r="AG292" s="25">
        <v>0</v>
      </c>
      <c r="AH292" s="25">
        <v>0</v>
      </c>
      <c r="AI292" s="25">
        <v>0</v>
      </c>
      <c r="AJ292" s="25">
        <v>0</v>
      </c>
      <c r="AK292" s="25">
        <v>28.571428571428569</v>
      </c>
      <c r="AL292" s="25">
        <v>100</v>
      </c>
      <c r="AM292" s="25">
        <v>142.85714285714286</v>
      </c>
      <c r="AN292" s="25">
        <v>142.85714285714286</v>
      </c>
      <c r="AO292" s="159">
        <v>100</v>
      </c>
    </row>
    <row r="293" spans="1:41" s="87" customFormat="1" ht="63.75">
      <c r="A293" s="352"/>
      <c r="B293" s="349"/>
      <c r="C293" s="358"/>
      <c r="D293" s="361"/>
      <c r="E293" s="356"/>
      <c r="F293" s="35">
        <f>'PROGRAMADO_METAS_PRODUCTO 2018'!F293</f>
        <v>268</v>
      </c>
      <c r="G293" s="22">
        <f>'PROGRAMADO_METAS_PRODUCTO 2018'!G293</f>
        <v>25</v>
      </c>
      <c r="H293" s="35" t="str">
        <f>'PROGRAMADO_METAS_PRODUCTO 2018'!I293</f>
        <v>Realizar 4 procesos de capacitación para los integrantes del programa de Artesanos y Unidades Empresariales</v>
      </c>
      <c r="I293" s="35">
        <f>'PROGRAMADO_METAS_PRODUCTO 2018'!J293</f>
        <v>4</v>
      </c>
      <c r="J293" s="35" t="str">
        <f>'PROGRAMADO_METAS_PRODUCTO 2018'!K293</f>
        <v>Incremento
(Flujo)</v>
      </c>
      <c r="K293" s="35" t="str">
        <f>'PROGRAMADO_METAS_PRODUCTO 2018'!L293</f>
        <v>DES268</v>
      </c>
      <c r="L293" s="35" t="str">
        <f>'PROGRAMADO_METAS_PRODUCTO 2018'!N293</f>
        <v>Número de procesos de capacitación realizados para los integrantes del programa de artesanos y unidades empresariales</v>
      </c>
      <c r="M293" s="35" t="str">
        <f>'PROGRAMADO_METAS_PRODUCTO 2018'!O293</f>
        <v>Gestión para el Autosostenimiento, el emprendimiento y el Fomento Empresarial</v>
      </c>
      <c r="N293" s="35">
        <f>'PROGRAMADO_METAS_PRODUCTO 2018'!Q293</f>
        <v>1</v>
      </c>
      <c r="O293" s="53">
        <f>'PROGRAMADO_METAS_PRODUCTO 2018'!R293</f>
        <v>1</v>
      </c>
      <c r="P293" s="53">
        <f>'PROGRAMADO_METAS_PRODUCTO 2018'!S293</f>
        <v>1</v>
      </c>
      <c r="Q293" s="53">
        <f>'PROGRAMADO_METAS_PRODUCTO 2018'!T293</f>
        <v>1</v>
      </c>
      <c r="R293" s="53">
        <f>'PROGRAMADO_METAS_PRODUCTO 2018'!U293</f>
        <v>1</v>
      </c>
      <c r="S293" s="35" t="str">
        <f>'PROGRAMADO_METAS_PRODUCTO 2018'!V293</f>
        <v>Secretaría de Desarrollo Social</v>
      </c>
      <c r="T293" s="158"/>
      <c r="U293" s="14">
        <v>100</v>
      </c>
      <c r="V293" s="14">
        <v>100</v>
      </c>
      <c r="W293" s="14">
        <v>100</v>
      </c>
      <c r="X293" s="14">
        <v>100</v>
      </c>
      <c r="Y293" s="14">
        <v>100</v>
      </c>
      <c r="Z293" s="14">
        <v>100</v>
      </c>
      <c r="AA293" s="159">
        <v>100</v>
      </c>
      <c r="AB293" s="185"/>
      <c r="AC293" s="160">
        <v>0</v>
      </c>
      <c r="AD293" s="25">
        <v>0</v>
      </c>
      <c r="AE293" s="25">
        <v>100</v>
      </c>
      <c r="AF293" s="25">
        <v>100</v>
      </c>
      <c r="AG293" s="25">
        <v>100</v>
      </c>
      <c r="AH293" s="25">
        <v>100</v>
      </c>
      <c r="AI293" s="25">
        <v>100</v>
      </c>
      <c r="AJ293" s="25">
        <v>100</v>
      </c>
      <c r="AK293" s="25">
        <v>100</v>
      </c>
      <c r="AL293" s="25">
        <v>100</v>
      </c>
      <c r="AM293" s="25">
        <v>100</v>
      </c>
      <c r="AN293" s="25">
        <v>100</v>
      </c>
      <c r="AO293" s="159">
        <v>100</v>
      </c>
    </row>
    <row r="294" spans="1:41" s="65" customFormat="1" ht="63.75">
      <c r="A294" s="368" t="str">
        <f>'[1]2_ESTRUCTURA_PDM'!H52</f>
        <v>3.3.02</v>
      </c>
      <c r="B294" s="349">
        <f>'[1]2_ESTRUCTURA_PDM'!I52</f>
        <v>35</v>
      </c>
      <c r="C294" s="369" t="str">
        <f>'[1]2_ESTRUCTURA_PDM'!J52</f>
        <v>Manizales en el contexto internacional</v>
      </c>
      <c r="D294" s="331" t="e">
        <f>#REF!</f>
        <v>#REF!</v>
      </c>
      <c r="E294" s="333" t="e">
        <f>#REF!</f>
        <v>#REF!</v>
      </c>
      <c r="F294" s="35">
        <f>'PROGRAMADO_METAS_PRODUCTO 2018'!F294</f>
        <v>269</v>
      </c>
      <c r="G294" s="22">
        <f>'PROGRAMADO_METAS_PRODUCTO 2018'!G294</f>
        <v>20</v>
      </c>
      <c r="H294" s="35" t="str">
        <f>'PROGRAMADO_METAS_PRODUCTO 2018'!I294</f>
        <v>Ejecutar una estrategía para gestión de recursos de coperación nacional e internacional</v>
      </c>
      <c r="I294" s="35">
        <f>'PROGRAMADO_METAS_PRODUCTO 2018'!J294</f>
        <v>1</v>
      </c>
      <c r="J294" s="35" t="str">
        <f>'PROGRAMADO_METAS_PRODUCTO 2018'!K294</f>
        <v>Mantenimiento
(Stock)</v>
      </c>
      <c r="K294" s="35" t="str">
        <f>'PROGRAMADO_METAS_PRODUCTO 2018'!L294</f>
        <v>TIC269</v>
      </c>
      <c r="L294" s="35" t="str">
        <f>'PROGRAMADO_METAS_PRODUCTO 2018'!N294</f>
        <v xml:space="preserve">Estrategia diseñada y ejecutada para gestión de recursos de cooperación nacional e internacional </v>
      </c>
      <c r="M294" s="35" t="str">
        <f>'PROGRAMADO_METAS_PRODUCTO 2018'!O294</f>
        <v>Fortalecimiento, Cooperación y Desarrollo Económico y Tecnológico para la Competitividad</v>
      </c>
      <c r="N294" s="35">
        <f>'PROGRAMADO_METAS_PRODUCTO 2018'!Q294</f>
        <v>1</v>
      </c>
      <c r="O294" s="53">
        <f>'PROGRAMADO_METAS_PRODUCTO 2018'!R294</f>
        <v>1</v>
      </c>
      <c r="P294" s="53">
        <f>'PROGRAMADO_METAS_PRODUCTO 2018'!S294</f>
        <v>1</v>
      </c>
      <c r="Q294" s="53">
        <f>'PROGRAMADO_METAS_PRODUCTO 2018'!T294</f>
        <v>1</v>
      </c>
      <c r="R294" s="53">
        <f>'PROGRAMADO_METAS_PRODUCTO 2018'!U294</f>
        <v>1</v>
      </c>
      <c r="S294" s="35" t="str">
        <f>'PROGRAMADO_METAS_PRODUCTO 2018'!V294</f>
        <v>Secretaría de TIC y Competitividad</v>
      </c>
      <c r="T294" s="158"/>
      <c r="U294" s="14">
        <v>0</v>
      </c>
      <c r="V294" s="14">
        <v>26</v>
      </c>
      <c r="W294" s="14">
        <v>49</v>
      </c>
      <c r="X294" s="14">
        <v>68</v>
      </c>
      <c r="Y294" s="14">
        <v>100</v>
      </c>
      <c r="Z294" s="14">
        <v>100</v>
      </c>
      <c r="AA294" s="159">
        <v>100</v>
      </c>
      <c r="AB294" s="175"/>
      <c r="AC294" s="160">
        <v>0</v>
      </c>
      <c r="AD294" s="25">
        <v>0</v>
      </c>
      <c r="AE294" s="25">
        <v>16</v>
      </c>
      <c r="AF294" s="25">
        <v>26</v>
      </c>
      <c r="AG294" s="25">
        <v>31</v>
      </c>
      <c r="AH294" s="25">
        <v>56.999999999999993</v>
      </c>
      <c r="AI294" s="25">
        <v>59</v>
      </c>
      <c r="AJ294" s="25">
        <v>78</v>
      </c>
      <c r="AK294" s="25">
        <v>95</v>
      </c>
      <c r="AL294" s="25">
        <v>95</v>
      </c>
      <c r="AM294" s="25">
        <v>100</v>
      </c>
      <c r="AN294" s="25">
        <v>100</v>
      </c>
      <c r="AO294" s="159">
        <v>100</v>
      </c>
    </row>
    <row r="295" spans="1:41" s="65" customFormat="1" ht="63.75">
      <c r="A295" s="352"/>
      <c r="B295" s="349"/>
      <c r="C295" s="354"/>
      <c r="D295" s="332"/>
      <c r="E295" s="334"/>
      <c r="F295" s="35">
        <f>'PROGRAMADO_METAS_PRODUCTO 2018'!F295</f>
        <v>270</v>
      </c>
      <c r="G295" s="22">
        <f>'PROGRAMADO_METAS_PRODUCTO 2018'!G295</f>
        <v>45</v>
      </c>
      <c r="H295" s="35" t="str">
        <f>'PROGRAMADO_METAS_PRODUCTO 2018'!I295</f>
        <v>Diseñar y ejecutar una estrategía para la atracción de inversión</v>
      </c>
      <c r="I295" s="35">
        <f>'PROGRAMADO_METAS_PRODUCTO 2018'!J295</f>
        <v>1</v>
      </c>
      <c r="J295" s="35" t="str">
        <f>'PROGRAMADO_METAS_PRODUCTO 2018'!K295</f>
        <v>Mantenimiento
(Stock)</v>
      </c>
      <c r="K295" s="35" t="str">
        <f>'PROGRAMADO_METAS_PRODUCTO 2018'!L295</f>
        <v>TIC270</v>
      </c>
      <c r="L295" s="35" t="str">
        <f>'PROGRAMADO_METAS_PRODUCTO 2018'!N295</f>
        <v xml:space="preserve">Estrategia diseñada y ejecutada para la atracción de inversión </v>
      </c>
      <c r="M295" s="35" t="str">
        <f>'PROGRAMADO_METAS_PRODUCTO 2018'!O295</f>
        <v>Fortalecimiento, Cooperación y Desarrollo Económico y Tecnológico para la Competitividad</v>
      </c>
      <c r="N295" s="35">
        <f>'PROGRAMADO_METAS_PRODUCTO 2018'!Q295</f>
        <v>1</v>
      </c>
      <c r="O295" s="53">
        <f>'PROGRAMADO_METAS_PRODUCTO 2018'!R295</f>
        <v>1</v>
      </c>
      <c r="P295" s="53">
        <f>'PROGRAMADO_METAS_PRODUCTO 2018'!S295</f>
        <v>1</v>
      </c>
      <c r="Q295" s="53">
        <f>'PROGRAMADO_METAS_PRODUCTO 2018'!T295</f>
        <v>1</v>
      </c>
      <c r="R295" s="53">
        <f>'PROGRAMADO_METAS_PRODUCTO 2018'!U295</f>
        <v>1</v>
      </c>
      <c r="S295" s="35" t="str">
        <f>'PROGRAMADO_METAS_PRODUCTO 2018'!V295</f>
        <v>Secretaría de TIC y Competitividad</v>
      </c>
      <c r="T295" s="158"/>
      <c r="U295" s="14">
        <v>0</v>
      </c>
      <c r="V295" s="14">
        <v>67</v>
      </c>
      <c r="W295" s="14">
        <v>77</v>
      </c>
      <c r="X295" s="14">
        <v>88</v>
      </c>
      <c r="Y295" s="14">
        <v>100</v>
      </c>
      <c r="Z295" s="14">
        <v>100</v>
      </c>
      <c r="AA295" s="159">
        <v>100</v>
      </c>
      <c r="AB295" s="175"/>
      <c r="AC295" s="160">
        <v>0</v>
      </c>
      <c r="AD295" s="25">
        <v>0</v>
      </c>
      <c r="AE295" s="25">
        <v>40</v>
      </c>
      <c r="AF295" s="25">
        <v>48</v>
      </c>
      <c r="AG295" s="25">
        <v>61</v>
      </c>
      <c r="AH295" s="25">
        <v>67</v>
      </c>
      <c r="AI295" s="25">
        <v>69</v>
      </c>
      <c r="AJ295" s="25">
        <v>85</v>
      </c>
      <c r="AK295" s="25">
        <v>92</v>
      </c>
      <c r="AL295" s="25">
        <v>92</v>
      </c>
      <c r="AM295" s="25">
        <v>100</v>
      </c>
      <c r="AN295" s="25">
        <v>100</v>
      </c>
      <c r="AO295" s="159">
        <v>100</v>
      </c>
    </row>
    <row r="296" spans="1:41" s="65" customFormat="1" ht="63.75">
      <c r="A296" s="352"/>
      <c r="B296" s="349"/>
      <c r="C296" s="358"/>
      <c r="D296" s="361"/>
      <c r="E296" s="356"/>
      <c r="F296" s="35">
        <f>'PROGRAMADO_METAS_PRODUCTO 2018'!F296</f>
        <v>271</v>
      </c>
      <c r="G296" s="22">
        <f>'PROGRAMADO_METAS_PRODUCTO 2018'!G296</f>
        <v>35</v>
      </c>
      <c r="H296" s="35" t="str">
        <f>'PROGRAMADO_METAS_PRODUCTO 2018'!I296</f>
        <v>Diseñar y ejecutar una estrategía para la internacionalización empresarial</v>
      </c>
      <c r="I296" s="35">
        <f>'PROGRAMADO_METAS_PRODUCTO 2018'!J296</f>
        <v>1</v>
      </c>
      <c r="J296" s="35" t="str">
        <f>'PROGRAMADO_METAS_PRODUCTO 2018'!K296</f>
        <v>Mantenimiento
(Stock)</v>
      </c>
      <c r="K296" s="35" t="str">
        <f>'PROGRAMADO_METAS_PRODUCTO 2018'!L296</f>
        <v>TIC271</v>
      </c>
      <c r="L296" s="35" t="str">
        <f>'PROGRAMADO_METAS_PRODUCTO 2018'!N296</f>
        <v xml:space="preserve">Estrategia  diseñada y ejecutada para la internacionalización empresarial </v>
      </c>
      <c r="M296" s="35" t="str">
        <f>'PROGRAMADO_METAS_PRODUCTO 2018'!O296</f>
        <v>Fortalecimiento, Cooperación y Desarrollo Económico y Tecnológico para la Competitividad</v>
      </c>
      <c r="N296" s="35">
        <f>'PROGRAMADO_METAS_PRODUCTO 2018'!Q296</f>
        <v>1</v>
      </c>
      <c r="O296" s="53">
        <f>'PROGRAMADO_METAS_PRODUCTO 2018'!R296</f>
        <v>1</v>
      </c>
      <c r="P296" s="53">
        <f>'PROGRAMADO_METAS_PRODUCTO 2018'!S296</f>
        <v>1</v>
      </c>
      <c r="Q296" s="53">
        <f>'PROGRAMADO_METAS_PRODUCTO 2018'!T296</f>
        <v>1</v>
      </c>
      <c r="R296" s="53">
        <f>'PROGRAMADO_METAS_PRODUCTO 2018'!U296</f>
        <v>1</v>
      </c>
      <c r="S296" s="35" t="str">
        <f>'PROGRAMADO_METAS_PRODUCTO 2018'!V296</f>
        <v>Secretaría de TIC y Competitividad</v>
      </c>
      <c r="T296" s="158"/>
      <c r="U296" s="14">
        <v>0</v>
      </c>
      <c r="V296" s="14">
        <v>70</v>
      </c>
      <c r="W296" s="14">
        <v>82</v>
      </c>
      <c r="X296" s="14">
        <v>92</v>
      </c>
      <c r="Y296" s="14">
        <v>100</v>
      </c>
      <c r="Z296" s="14">
        <v>100</v>
      </c>
      <c r="AA296" s="159">
        <v>100</v>
      </c>
      <c r="AB296" s="175"/>
      <c r="AC296" s="160">
        <v>0</v>
      </c>
      <c r="AD296" s="25">
        <v>0</v>
      </c>
      <c r="AE296" s="25">
        <v>0</v>
      </c>
      <c r="AF296" s="25">
        <v>0</v>
      </c>
      <c r="AG296" s="25">
        <v>0</v>
      </c>
      <c r="AH296" s="25">
        <v>0</v>
      </c>
      <c r="AI296" s="25">
        <v>5</v>
      </c>
      <c r="AJ296" s="25">
        <v>17</v>
      </c>
      <c r="AK296" s="25">
        <v>28.000000000000004</v>
      </c>
      <c r="AL296" s="25">
        <v>70</v>
      </c>
      <c r="AM296" s="25">
        <v>100</v>
      </c>
      <c r="AN296" s="25">
        <v>100</v>
      </c>
      <c r="AO296" s="159">
        <v>100</v>
      </c>
    </row>
    <row r="297" spans="1:41" s="65" customFormat="1" ht="51">
      <c r="A297" s="368" t="str">
        <f>'[1]2_ESTRUCTURA_PDM'!H53</f>
        <v>3.3.03</v>
      </c>
      <c r="B297" s="349">
        <f>'[1]2_ESTRUCTURA_PDM'!I53</f>
        <v>30</v>
      </c>
      <c r="C297" s="369" t="str">
        <f>'[1]2_ESTRUCTURA_PDM'!J53</f>
        <v>Empresas como fuente de empleo, crecimiento económico y sostenibilidad ambiental</v>
      </c>
      <c r="D297" s="331" t="e">
        <f>#REF!</f>
        <v>#REF!</v>
      </c>
      <c r="E297" s="333" t="e">
        <f>#REF!</f>
        <v>#REF!</v>
      </c>
      <c r="F297" s="35">
        <f>'PROGRAMADO_METAS_PRODUCTO 2018'!F297</f>
        <v>272</v>
      </c>
      <c r="G297" s="22">
        <f>'PROGRAMADO_METAS_PRODUCTO 2018'!G297</f>
        <v>25</v>
      </c>
      <c r="H297" s="35" t="str">
        <f>'PROGRAMADO_METAS_PRODUCTO 2018'!I297</f>
        <v>Implementar 4 programas de formación para el trabajo</v>
      </c>
      <c r="I297" s="35">
        <f>'PROGRAMADO_METAS_PRODUCTO 2018'!J297</f>
        <v>4</v>
      </c>
      <c r="J297" s="35" t="str">
        <f>'PROGRAMADO_METAS_PRODUCTO 2018'!K297</f>
        <v>Incremento
(Acumulado)</v>
      </c>
      <c r="K297" s="35" t="str">
        <f>'PROGRAMADO_METAS_PRODUCTO 2018'!L297</f>
        <v>TIC272</v>
      </c>
      <c r="L297" s="35" t="str">
        <f>'PROGRAMADO_METAS_PRODUCTO 2018'!N297</f>
        <v xml:space="preserve">Programas implementados  de formación  para el trabajo </v>
      </c>
      <c r="M297" s="35" t="str">
        <f>'PROGRAMADO_METAS_PRODUCTO 2018'!O297</f>
        <v>Gestión para el Autosostenimiento, el emprendimiento y el Fomento Empresarial</v>
      </c>
      <c r="N297" s="35">
        <f>'PROGRAMADO_METAS_PRODUCTO 2018'!Q297</f>
        <v>0</v>
      </c>
      <c r="O297" s="170">
        <f>'PROGRAMADO_METAS_PRODUCTO 2018'!R297</f>
        <v>0</v>
      </c>
      <c r="P297" s="170">
        <f>'PROGRAMADO_METAS_PRODUCTO 2018'!S297</f>
        <v>2</v>
      </c>
      <c r="Q297" s="170">
        <f>'PROGRAMADO_METAS_PRODUCTO 2018'!T297</f>
        <v>3</v>
      </c>
      <c r="R297" s="170">
        <f>'PROGRAMADO_METAS_PRODUCTO 2018'!U297</f>
        <v>4</v>
      </c>
      <c r="S297" s="35" t="str">
        <f>'PROGRAMADO_METAS_PRODUCTO 2018'!V297</f>
        <v>Secretaría de TIC y Competitividad</v>
      </c>
      <c r="T297" s="158"/>
      <c r="U297" s="55" t="s">
        <v>850</v>
      </c>
      <c r="V297" s="55" t="s">
        <v>850</v>
      </c>
      <c r="W297" s="55" t="s">
        <v>850</v>
      </c>
      <c r="X297" s="55" t="s">
        <v>850</v>
      </c>
      <c r="Y297" s="55" t="s">
        <v>850</v>
      </c>
      <c r="Z297" s="55" t="s">
        <v>850</v>
      </c>
      <c r="AA297" s="159" t="s">
        <v>850</v>
      </c>
      <c r="AB297" s="175"/>
      <c r="AC297" s="160">
        <v>0</v>
      </c>
      <c r="AD297" s="25">
        <v>0</v>
      </c>
      <c r="AE297" s="25">
        <v>5</v>
      </c>
      <c r="AF297" s="25">
        <v>10.715</v>
      </c>
      <c r="AG297" s="25">
        <v>14.395</v>
      </c>
      <c r="AH297" s="25">
        <v>20.79</v>
      </c>
      <c r="AI297" s="25">
        <v>23</v>
      </c>
      <c r="AJ297" s="25">
        <v>38</v>
      </c>
      <c r="AK297" s="25">
        <v>42</v>
      </c>
      <c r="AL297" s="25">
        <v>45.5</v>
      </c>
      <c r="AM297" s="25">
        <v>100</v>
      </c>
      <c r="AN297" s="25">
        <v>100</v>
      </c>
      <c r="AO297" s="159">
        <v>100</v>
      </c>
    </row>
    <row r="298" spans="1:41" s="65" customFormat="1" ht="51">
      <c r="A298" s="352"/>
      <c r="B298" s="349"/>
      <c r="C298" s="354"/>
      <c r="D298" s="332"/>
      <c r="E298" s="334"/>
      <c r="F298" s="35">
        <f>'PROGRAMADO_METAS_PRODUCTO 2018'!F298</f>
        <v>273</v>
      </c>
      <c r="G298" s="22">
        <f>'PROGRAMADO_METAS_PRODUCTO 2018'!G298</f>
        <v>50</v>
      </c>
      <c r="H298" s="35" t="str">
        <f>'PROGRAMADO_METAS_PRODUCTO 2018'!I298</f>
        <v>Diseñar e implementar 2 proyectos productivos en sectores intensivos en mano de obra</v>
      </c>
      <c r="I298" s="35">
        <f>'PROGRAMADO_METAS_PRODUCTO 2018'!J298</f>
        <v>2</v>
      </c>
      <c r="J298" s="35" t="str">
        <f>'PROGRAMADO_METAS_PRODUCTO 2018'!K298</f>
        <v>Incremento
(Acumulado)</v>
      </c>
      <c r="K298" s="35" t="str">
        <f>'PROGRAMADO_METAS_PRODUCTO 2018'!L298</f>
        <v>TIC273</v>
      </c>
      <c r="L298" s="35" t="str">
        <f>'PROGRAMADO_METAS_PRODUCTO 2018'!N298</f>
        <v xml:space="preserve">Número de proyectos productivos diseñados e implementados en sectores intensivos en mano de obra </v>
      </c>
      <c r="M298" s="35" t="str">
        <f>'PROGRAMADO_METAS_PRODUCTO 2018'!O298</f>
        <v>Gestión para el Autosostenimiento, el emprendimiento y el Fomento Empresarial</v>
      </c>
      <c r="N298" s="35">
        <f>'PROGRAMADO_METAS_PRODUCTO 2018'!Q298</f>
        <v>0</v>
      </c>
      <c r="O298" s="170">
        <f>'PROGRAMADO_METAS_PRODUCTO 2018'!R298</f>
        <v>1</v>
      </c>
      <c r="P298" s="170">
        <f>'PROGRAMADO_METAS_PRODUCTO 2018'!S298</f>
        <v>2</v>
      </c>
      <c r="Q298" s="170">
        <f>'PROGRAMADO_METAS_PRODUCTO 2018'!T298</f>
        <v>2</v>
      </c>
      <c r="R298" s="170">
        <f>'PROGRAMADO_METAS_PRODUCTO 2018'!U298</f>
        <v>2</v>
      </c>
      <c r="S298" s="35" t="str">
        <f>'PROGRAMADO_METAS_PRODUCTO 2018'!V298</f>
        <v>Secretaría de TIC y Competitividad</v>
      </c>
      <c r="T298" s="158"/>
      <c r="U298" s="14">
        <v>0</v>
      </c>
      <c r="V298" s="14">
        <v>16</v>
      </c>
      <c r="W298" s="14">
        <v>52</v>
      </c>
      <c r="X298" s="14">
        <v>92</v>
      </c>
      <c r="Y298" s="14">
        <v>100</v>
      </c>
      <c r="Z298" s="14">
        <v>100</v>
      </c>
      <c r="AA298" s="159">
        <v>100</v>
      </c>
      <c r="AB298" s="175"/>
      <c r="AC298" s="160">
        <v>50</v>
      </c>
      <c r="AD298" s="25">
        <v>50</v>
      </c>
      <c r="AE298" s="25">
        <v>50</v>
      </c>
      <c r="AF298" s="25">
        <v>50</v>
      </c>
      <c r="AG298" s="25">
        <v>50</v>
      </c>
      <c r="AH298" s="25">
        <v>50</v>
      </c>
      <c r="AI298" s="25">
        <v>50</v>
      </c>
      <c r="AJ298" s="25">
        <v>50</v>
      </c>
      <c r="AK298" s="25">
        <v>50</v>
      </c>
      <c r="AL298" s="25">
        <v>50</v>
      </c>
      <c r="AM298" s="25">
        <v>72.8</v>
      </c>
      <c r="AN298" s="25">
        <v>100</v>
      </c>
      <c r="AO298" s="159">
        <v>100</v>
      </c>
    </row>
    <row r="299" spans="1:41" s="65" customFormat="1" ht="51">
      <c r="A299" s="331"/>
      <c r="B299" s="333"/>
      <c r="C299" s="354"/>
      <c r="D299" s="332"/>
      <c r="E299" s="334"/>
      <c r="F299" s="33">
        <f>'PROGRAMADO_METAS_PRODUCTO 2018'!F299</f>
        <v>274</v>
      </c>
      <c r="G299" s="32">
        <f>'PROGRAMADO_METAS_PRODUCTO 2018'!G299</f>
        <v>25</v>
      </c>
      <c r="H299" s="33" t="str">
        <f>'PROGRAMADO_METAS_PRODUCTO 2018'!I299</f>
        <v>Estructurar un programa de bilinguismo para la empleabilidad y la competitividad</v>
      </c>
      <c r="I299" s="33">
        <f>'PROGRAMADO_METAS_PRODUCTO 2018'!J299</f>
        <v>1</v>
      </c>
      <c r="J299" s="33" t="str">
        <f>'PROGRAMADO_METAS_PRODUCTO 2018'!K299</f>
        <v>Mantenimiento
(Stock)</v>
      </c>
      <c r="K299" s="33" t="str">
        <f>'PROGRAMADO_METAS_PRODUCTO 2018'!L299</f>
        <v>TIC274</v>
      </c>
      <c r="L299" s="33" t="str">
        <f>'PROGRAMADO_METAS_PRODUCTO 2018'!N299</f>
        <v>Programas estructurados de bilingüismo para la empleabilidad y la competitividad</v>
      </c>
      <c r="M299" s="33" t="str">
        <f>'PROGRAMADO_METAS_PRODUCTO 2018'!O299</f>
        <v>Gestión para el Autosostenimiento, el emprendimiento y el Fomento Empresarial</v>
      </c>
      <c r="N299" s="33">
        <f>'PROGRAMADO_METAS_PRODUCTO 2018'!Q299</f>
        <v>0</v>
      </c>
      <c r="O299" s="45">
        <f>'PROGRAMADO_METAS_PRODUCTO 2018'!R299</f>
        <v>0</v>
      </c>
      <c r="P299" s="45">
        <f>'PROGRAMADO_METAS_PRODUCTO 2018'!S299</f>
        <v>1</v>
      </c>
      <c r="Q299" s="45">
        <f>'PROGRAMADO_METAS_PRODUCTO 2018'!T299</f>
        <v>1</v>
      </c>
      <c r="R299" s="45">
        <f>'PROGRAMADO_METAS_PRODUCTO 2018'!U299</f>
        <v>1</v>
      </c>
      <c r="S299" s="33" t="str">
        <f>'PROGRAMADO_METAS_PRODUCTO 2018'!V299</f>
        <v>Secretaría de TIC y Competitividad</v>
      </c>
      <c r="T299" s="158"/>
      <c r="U299" s="55" t="s">
        <v>850</v>
      </c>
      <c r="V299" s="55" t="s">
        <v>850</v>
      </c>
      <c r="W299" s="55" t="s">
        <v>850</v>
      </c>
      <c r="X299" s="55" t="s">
        <v>850</v>
      </c>
      <c r="Y299" s="55" t="s">
        <v>850</v>
      </c>
      <c r="Z299" s="55" t="s">
        <v>850</v>
      </c>
      <c r="AA299" s="159" t="s">
        <v>850</v>
      </c>
      <c r="AB299" s="175"/>
      <c r="AC299" s="176">
        <v>0</v>
      </c>
      <c r="AD299" s="25">
        <v>0</v>
      </c>
      <c r="AE299" s="25">
        <v>0</v>
      </c>
      <c r="AF299" s="25">
        <v>0</v>
      </c>
      <c r="AG299" s="25">
        <v>0</v>
      </c>
      <c r="AH299" s="25">
        <v>0</v>
      </c>
      <c r="AI299" s="25">
        <v>0</v>
      </c>
      <c r="AJ299" s="25">
        <v>0</v>
      </c>
      <c r="AK299" s="25">
        <v>0</v>
      </c>
      <c r="AL299" s="25">
        <v>0</v>
      </c>
      <c r="AM299" s="25">
        <v>0</v>
      </c>
      <c r="AN299" s="25">
        <v>100</v>
      </c>
      <c r="AO299" s="159">
        <v>100</v>
      </c>
    </row>
    <row r="300" spans="1:41" s="20" customFormat="1" ht="18" customHeight="1">
      <c r="A300" s="114" t="s">
        <v>141</v>
      </c>
      <c r="B300" s="115"/>
      <c r="C300" s="114" t="s">
        <v>141</v>
      </c>
      <c r="D300" s="115"/>
      <c r="E300" s="115"/>
      <c r="F300" s="115"/>
      <c r="G300" s="115"/>
      <c r="H300" s="115"/>
      <c r="I300" s="115"/>
      <c r="J300" s="115"/>
      <c r="K300" s="115"/>
      <c r="L300" s="115"/>
      <c r="M300" s="115"/>
      <c r="N300" s="115"/>
      <c r="O300" s="115"/>
      <c r="P300" s="115"/>
      <c r="Q300" s="115"/>
      <c r="R300" s="115"/>
      <c r="S300" s="117"/>
      <c r="T300" s="158"/>
      <c r="U300" s="202"/>
      <c r="V300" s="202"/>
      <c r="W300" s="202"/>
      <c r="X300" s="202"/>
      <c r="Y300" s="202"/>
      <c r="Z300" s="202"/>
      <c r="AA300" s="203"/>
      <c r="AB300" s="42"/>
      <c r="AC300" s="204"/>
      <c r="AD300" s="204"/>
      <c r="AE300" s="204"/>
      <c r="AF300" s="204"/>
      <c r="AG300" s="204"/>
      <c r="AH300" s="204"/>
      <c r="AI300" s="204"/>
      <c r="AJ300" s="204"/>
      <c r="AK300" s="204"/>
      <c r="AL300" s="204"/>
      <c r="AM300" s="204"/>
      <c r="AN300" s="204"/>
      <c r="AO300" s="203"/>
    </row>
    <row r="301" spans="1:41" s="65" customFormat="1" ht="63.75">
      <c r="A301" s="355" t="str">
        <f>'[1]2_ESTRUCTURA_PDM'!H54</f>
        <v>3.4.01</v>
      </c>
      <c r="B301" s="356">
        <f>'[1]2_ESTRUCTURA_PDM'!I54</f>
        <v>50</v>
      </c>
      <c r="C301" s="357" t="str">
        <f>'[1]2_ESTRUCTURA_PDM'!J54</f>
        <v>Manizales como Ecosistema de ciencia, tecnología, innovación e Investigación aplicada al servicio de problemáticas focalizadas en los sectores productivos</v>
      </c>
      <c r="D301" s="361" t="e">
        <f>#REF!</f>
        <v>#REF!</v>
      </c>
      <c r="E301" s="356" t="e">
        <f>#REF!</f>
        <v>#REF!</v>
      </c>
      <c r="F301" s="79">
        <f>'PROGRAMADO_METAS_PRODUCTO 2018'!F301</f>
        <v>275</v>
      </c>
      <c r="G301" s="86">
        <f>'PROGRAMADO_METAS_PRODUCTO 2018'!G301</f>
        <v>15</v>
      </c>
      <c r="H301" s="79" t="str">
        <f>'PROGRAMADO_METAS_PRODUCTO 2018'!I301</f>
        <v>Consolidar un mapeo tecnológico de ciencia, tecnología e Innovación del Municipio</v>
      </c>
      <c r="I301" s="79">
        <f>'PROGRAMADO_METAS_PRODUCTO 2018'!J301</f>
        <v>1</v>
      </c>
      <c r="J301" s="79" t="str">
        <f>'PROGRAMADO_METAS_PRODUCTO 2018'!K301</f>
        <v>Mantenimiento
(Stock)</v>
      </c>
      <c r="K301" s="79" t="str">
        <f>'PROGRAMADO_METAS_PRODUCTO 2018'!L301</f>
        <v>TIC275</v>
      </c>
      <c r="L301" s="79" t="str">
        <f>'PROGRAMADO_METAS_PRODUCTO 2018'!N301</f>
        <v>Mapeo tecnológico de ciencia, tecnología e innovación consolidado</v>
      </c>
      <c r="M301" s="79" t="str">
        <f>'PROGRAMADO_METAS_PRODUCTO 2018'!O301</f>
        <v>Fortalecimiento, Cooperación y Desarrollo Económico y Tecnológico para la Competitividad</v>
      </c>
      <c r="N301" s="79">
        <f>'PROGRAMADO_METAS_PRODUCTO 2018'!Q301</f>
        <v>0</v>
      </c>
      <c r="O301" s="82">
        <f>'PROGRAMADO_METAS_PRODUCTO 2018'!R301</f>
        <v>0</v>
      </c>
      <c r="P301" s="82">
        <f>'PROGRAMADO_METAS_PRODUCTO 2018'!S301</f>
        <v>1</v>
      </c>
      <c r="Q301" s="82">
        <f>'PROGRAMADO_METAS_PRODUCTO 2018'!T301</f>
        <v>1</v>
      </c>
      <c r="R301" s="82">
        <f>'PROGRAMADO_METAS_PRODUCTO 2018'!U301</f>
        <v>1</v>
      </c>
      <c r="S301" s="79" t="str">
        <f>'PROGRAMADO_METAS_PRODUCTO 2018'!V301</f>
        <v>Secretaría de TIC y Competitividad</v>
      </c>
      <c r="T301" s="158"/>
      <c r="U301" s="55" t="s">
        <v>850</v>
      </c>
      <c r="V301" s="55" t="s">
        <v>850</v>
      </c>
      <c r="W301" s="55" t="s">
        <v>850</v>
      </c>
      <c r="X301" s="55" t="s">
        <v>850</v>
      </c>
      <c r="Y301" s="55" t="s">
        <v>850</v>
      </c>
      <c r="Z301" s="55" t="s">
        <v>850</v>
      </c>
      <c r="AA301" s="159" t="s">
        <v>850</v>
      </c>
      <c r="AB301" s="175"/>
      <c r="AC301" s="176">
        <v>0</v>
      </c>
      <c r="AD301" s="25">
        <v>0</v>
      </c>
      <c r="AE301" s="25">
        <v>0</v>
      </c>
      <c r="AF301" s="25">
        <v>50</v>
      </c>
      <c r="AG301" s="25">
        <v>100</v>
      </c>
      <c r="AH301" s="25">
        <v>100</v>
      </c>
      <c r="AI301" s="25">
        <v>100</v>
      </c>
      <c r="AJ301" s="25">
        <v>100</v>
      </c>
      <c r="AK301" s="25">
        <v>100</v>
      </c>
      <c r="AL301" s="25">
        <v>100</v>
      </c>
      <c r="AM301" s="25">
        <v>100</v>
      </c>
      <c r="AN301" s="25">
        <v>100</v>
      </c>
      <c r="AO301" s="159">
        <v>100</v>
      </c>
    </row>
    <row r="302" spans="1:41" s="65" customFormat="1" ht="63.75">
      <c r="A302" s="352"/>
      <c r="B302" s="349"/>
      <c r="C302" s="354"/>
      <c r="D302" s="352"/>
      <c r="E302" s="349"/>
      <c r="F302" s="35">
        <f>'PROGRAMADO_METAS_PRODUCTO 2018'!F302</f>
        <v>276</v>
      </c>
      <c r="G302" s="22">
        <f>'PROGRAMADO_METAS_PRODUCTO 2018'!G302</f>
        <v>50</v>
      </c>
      <c r="H302" s="35" t="str">
        <f>'PROGRAMADO_METAS_PRODUCTO 2018'!I302</f>
        <v>Formular 4 proyectos sectoriales resultantes de la interacción  Universidad- Empresa- Estado</v>
      </c>
      <c r="I302" s="35">
        <f>'PROGRAMADO_METAS_PRODUCTO 2018'!J302</f>
        <v>4</v>
      </c>
      <c r="J302" s="35" t="str">
        <f>'PROGRAMADO_METAS_PRODUCTO 2018'!K302</f>
        <v>Incremento
(Acumulado)</v>
      </c>
      <c r="K302" s="35" t="str">
        <f>'PROGRAMADO_METAS_PRODUCTO 2018'!L302</f>
        <v>TIC276</v>
      </c>
      <c r="L302" s="35" t="str">
        <f>'PROGRAMADO_METAS_PRODUCTO 2018'!N302</f>
        <v>Proyectos sectoriales formulados como  resultado de la interacción Universidad-Empresa-Estado.</v>
      </c>
      <c r="M302" s="35" t="str">
        <f>'PROGRAMADO_METAS_PRODUCTO 2018'!O302</f>
        <v>Fortalecimiento, Cooperación y Desarrollo Económico y Tecnológico para la Competitividad</v>
      </c>
      <c r="N302" s="35">
        <f>'PROGRAMADO_METAS_PRODUCTO 2018'!Q302</f>
        <v>0</v>
      </c>
      <c r="O302" s="170">
        <f>'PROGRAMADO_METAS_PRODUCTO 2018'!R302</f>
        <v>0</v>
      </c>
      <c r="P302" s="170">
        <f>'PROGRAMADO_METAS_PRODUCTO 2018'!S302</f>
        <v>1</v>
      </c>
      <c r="Q302" s="170">
        <f>'PROGRAMADO_METAS_PRODUCTO 2018'!T302</f>
        <v>3</v>
      </c>
      <c r="R302" s="170">
        <f>'PROGRAMADO_METAS_PRODUCTO 2018'!U302</f>
        <v>4</v>
      </c>
      <c r="S302" s="35" t="str">
        <f>'PROGRAMADO_METAS_PRODUCTO 2018'!V302</f>
        <v>Secretaría de TIC y Competitividad</v>
      </c>
      <c r="T302" s="158"/>
      <c r="U302" s="55" t="s">
        <v>850</v>
      </c>
      <c r="V302" s="55" t="s">
        <v>850</v>
      </c>
      <c r="W302" s="55" t="s">
        <v>850</v>
      </c>
      <c r="X302" s="55" t="s">
        <v>850</v>
      </c>
      <c r="Y302" s="55" t="s">
        <v>850</v>
      </c>
      <c r="Z302" s="55" t="s">
        <v>850</v>
      </c>
      <c r="AA302" s="159" t="s">
        <v>850</v>
      </c>
      <c r="AB302" s="175"/>
      <c r="AC302" s="160">
        <v>0</v>
      </c>
      <c r="AD302" s="25">
        <v>0</v>
      </c>
      <c r="AE302" s="25">
        <v>0</v>
      </c>
      <c r="AF302" s="25">
        <v>0</v>
      </c>
      <c r="AG302" s="25">
        <v>4</v>
      </c>
      <c r="AH302" s="25">
        <v>12</v>
      </c>
      <c r="AI302" s="25">
        <v>35</v>
      </c>
      <c r="AJ302" s="25">
        <v>68</v>
      </c>
      <c r="AK302" s="25">
        <v>72</v>
      </c>
      <c r="AL302" s="25">
        <v>80</v>
      </c>
      <c r="AM302" s="25">
        <v>200</v>
      </c>
      <c r="AN302" s="25">
        <v>200</v>
      </c>
      <c r="AO302" s="159">
        <v>100</v>
      </c>
    </row>
    <row r="303" spans="1:41" s="65" customFormat="1" ht="63.75">
      <c r="A303" s="352"/>
      <c r="B303" s="349"/>
      <c r="C303" s="354"/>
      <c r="D303" s="352"/>
      <c r="E303" s="349"/>
      <c r="F303" s="35">
        <f>'PROGRAMADO_METAS_PRODUCTO 2018'!F303</f>
        <v>277</v>
      </c>
      <c r="G303" s="22">
        <f>'PROGRAMADO_METAS_PRODUCTO 2018'!G303</f>
        <v>25</v>
      </c>
      <c r="H303" s="35" t="str">
        <f>'PROGRAMADO_METAS_PRODUCTO 2018'!I303</f>
        <v xml:space="preserve">Estructurar en 60 empresas  planes de innovacion </v>
      </c>
      <c r="I303" s="35">
        <f>'PROGRAMADO_METAS_PRODUCTO 2018'!J303</f>
        <v>60</v>
      </c>
      <c r="J303" s="35" t="str">
        <f>'PROGRAMADO_METAS_PRODUCTO 2018'!K303</f>
        <v>Incremento
(Acumulado)</v>
      </c>
      <c r="K303" s="35" t="str">
        <f>'PROGRAMADO_METAS_PRODUCTO 2018'!L303</f>
        <v>TIC277</v>
      </c>
      <c r="L303" s="35" t="str">
        <f>'PROGRAMADO_METAS_PRODUCTO 2018'!N303</f>
        <v>Empresas con planes de innovación estructurados</v>
      </c>
      <c r="M303" s="35" t="str">
        <f>'PROGRAMADO_METAS_PRODUCTO 2018'!O303</f>
        <v>Fortalecimiento, Cooperación y Desarrollo Económico y Tecnológico para la Competitividad</v>
      </c>
      <c r="N303" s="35">
        <f>'PROGRAMADO_METAS_PRODUCTO 2018'!Q303</f>
        <v>60</v>
      </c>
      <c r="O303" s="170">
        <f>'PROGRAMADO_METAS_PRODUCTO 2018'!R303</f>
        <v>15</v>
      </c>
      <c r="P303" s="170">
        <f>'PROGRAMADO_METAS_PRODUCTO 2018'!S303</f>
        <v>30</v>
      </c>
      <c r="Q303" s="170">
        <f>'PROGRAMADO_METAS_PRODUCTO 2018'!T303</f>
        <v>45</v>
      </c>
      <c r="R303" s="170">
        <f>'PROGRAMADO_METAS_PRODUCTO 2018'!U303</f>
        <v>60</v>
      </c>
      <c r="S303" s="35" t="str">
        <f>'PROGRAMADO_METAS_PRODUCTO 2018'!V303</f>
        <v>Secretaría de TIC y Competitividad</v>
      </c>
      <c r="T303" s="158"/>
      <c r="U303" s="14">
        <v>0</v>
      </c>
      <c r="V303" s="14">
        <v>0</v>
      </c>
      <c r="W303" s="14">
        <v>0</v>
      </c>
      <c r="X303" s="14">
        <v>0</v>
      </c>
      <c r="Y303" s="14">
        <v>0</v>
      </c>
      <c r="Z303" s="14">
        <v>120</v>
      </c>
      <c r="AA303" s="159">
        <v>100</v>
      </c>
      <c r="AB303" s="175"/>
      <c r="AC303" s="160">
        <v>60</v>
      </c>
      <c r="AD303" s="25">
        <v>60</v>
      </c>
      <c r="AE303" s="25">
        <v>60</v>
      </c>
      <c r="AF303" s="25">
        <v>60</v>
      </c>
      <c r="AG303" s="25">
        <v>60</v>
      </c>
      <c r="AH303" s="25">
        <v>60</v>
      </c>
      <c r="AI303" s="25">
        <v>60</v>
      </c>
      <c r="AJ303" s="25">
        <v>60</v>
      </c>
      <c r="AK303" s="25">
        <v>60</v>
      </c>
      <c r="AL303" s="25">
        <v>133.33333333333331</v>
      </c>
      <c r="AM303" s="25">
        <v>133.33333333333331</v>
      </c>
      <c r="AN303" s="25">
        <v>133.33333333333331</v>
      </c>
      <c r="AO303" s="159">
        <v>100</v>
      </c>
    </row>
    <row r="304" spans="1:41" s="65" customFormat="1" ht="63.75">
      <c r="A304" s="352"/>
      <c r="B304" s="349"/>
      <c r="C304" s="354"/>
      <c r="D304" s="352"/>
      <c r="E304" s="349"/>
      <c r="F304" s="35">
        <f>'PROGRAMADO_METAS_PRODUCTO 2018'!F304</f>
        <v>278</v>
      </c>
      <c r="G304" s="22">
        <f>'PROGRAMADO_METAS_PRODUCTO 2018'!G304</f>
        <v>10</v>
      </c>
      <c r="H304" s="35" t="str">
        <f>'PROGRAMADO_METAS_PRODUCTO 2018'!I304</f>
        <v>Apoyar el centro BIOS</v>
      </c>
      <c r="I304" s="35">
        <f>'PROGRAMADO_METAS_PRODUCTO 2018'!J304</f>
        <v>1</v>
      </c>
      <c r="J304" s="35" t="str">
        <f>'PROGRAMADO_METAS_PRODUCTO 2018'!K304</f>
        <v>Mantenimiento
(Stock)</v>
      </c>
      <c r="K304" s="35" t="str">
        <f>'PROGRAMADO_METAS_PRODUCTO 2018'!L304</f>
        <v>TIC278</v>
      </c>
      <c r="L304" s="35" t="str">
        <f>'PROGRAMADO_METAS_PRODUCTO 2018'!N304</f>
        <v>Centro BIOS apoyado</v>
      </c>
      <c r="M304" s="35" t="str">
        <f>'PROGRAMADO_METAS_PRODUCTO 2018'!O304</f>
        <v>Fortalecimiento, Cooperación y Desarrollo Económico y Tecnológico para la Competitividad</v>
      </c>
      <c r="N304" s="35">
        <f>'PROGRAMADO_METAS_PRODUCTO 2018'!Q304</f>
        <v>0</v>
      </c>
      <c r="O304" s="53">
        <f>'PROGRAMADO_METAS_PRODUCTO 2018'!R304</f>
        <v>0</v>
      </c>
      <c r="P304" s="53">
        <f>'PROGRAMADO_METAS_PRODUCTO 2018'!S304</f>
        <v>1</v>
      </c>
      <c r="Q304" s="53">
        <f>'PROGRAMADO_METAS_PRODUCTO 2018'!T304</f>
        <v>1</v>
      </c>
      <c r="R304" s="53">
        <f>'PROGRAMADO_METAS_PRODUCTO 2018'!U304</f>
        <v>1</v>
      </c>
      <c r="S304" s="35" t="str">
        <f>'PROGRAMADO_METAS_PRODUCTO 2018'!V304</f>
        <v>Secretaría de TIC y Competitividad</v>
      </c>
      <c r="T304" s="158"/>
      <c r="U304" s="55" t="s">
        <v>850</v>
      </c>
      <c r="V304" s="55" t="s">
        <v>850</v>
      </c>
      <c r="W304" s="55" t="s">
        <v>850</v>
      </c>
      <c r="X304" s="55" t="s">
        <v>850</v>
      </c>
      <c r="Y304" s="55" t="s">
        <v>850</v>
      </c>
      <c r="Z304" s="55" t="s">
        <v>850</v>
      </c>
      <c r="AA304" s="159" t="s">
        <v>850</v>
      </c>
      <c r="AB304" s="175"/>
      <c r="AC304" s="176">
        <v>0</v>
      </c>
      <c r="AD304" s="25">
        <v>0</v>
      </c>
      <c r="AE304" s="25">
        <v>0</v>
      </c>
      <c r="AF304" s="25">
        <v>0</v>
      </c>
      <c r="AG304" s="25">
        <v>0</v>
      </c>
      <c r="AH304" s="25">
        <v>0</v>
      </c>
      <c r="AI304" s="25">
        <v>0</v>
      </c>
      <c r="AJ304" s="25">
        <v>50</v>
      </c>
      <c r="AK304" s="25">
        <v>100</v>
      </c>
      <c r="AL304" s="25">
        <v>100</v>
      </c>
      <c r="AM304" s="25">
        <v>100</v>
      </c>
      <c r="AN304" s="25">
        <v>100</v>
      </c>
      <c r="AO304" s="159">
        <v>100</v>
      </c>
    </row>
    <row r="305" spans="1:41" s="65" customFormat="1" ht="63.75">
      <c r="A305" s="352"/>
      <c r="B305" s="349"/>
      <c r="C305" s="354"/>
      <c r="D305" s="35" t="e">
        <f>#REF!</f>
        <v>#REF!</v>
      </c>
      <c r="E305" s="32" t="e">
        <f>SUM(#REF!)</f>
        <v>#REF!</v>
      </c>
      <c r="F305" s="33">
        <f>'PROGRAMADO_METAS_PRODUCTO 2018'!F305</f>
        <v>279</v>
      </c>
      <c r="G305" s="98">
        <f>'PROGRAMADO_METAS_PRODUCTO 2018'!G305</f>
        <v>100</v>
      </c>
      <c r="H305" s="33" t="str">
        <f>'PROGRAMADO_METAS_PRODUCTO 2018'!I305</f>
        <v>Aprobar y gestionar 2 planes estrategicos para el desarrollo de los sectores</v>
      </c>
      <c r="I305" s="33">
        <f>'PROGRAMADO_METAS_PRODUCTO 2018'!J305</f>
        <v>2</v>
      </c>
      <c r="J305" s="33" t="str">
        <f>'PROGRAMADO_METAS_PRODUCTO 2018'!K305</f>
        <v>Incremento
(Acumulado)</v>
      </c>
      <c r="K305" s="33" t="str">
        <f>'PROGRAMADO_METAS_PRODUCTO 2018'!L305</f>
        <v>TIC279</v>
      </c>
      <c r="L305" s="33" t="str">
        <f>'PROGRAMADO_METAS_PRODUCTO 2018'!N305</f>
        <v>Planes estratégicos aprobados y gestionados para el desarrollo de los sectores TIC y Biotecnología</v>
      </c>
      <c r="M305" s="33" t="str">
        <f>'PROGRAMADO_METAS_PRODUCTO 2018'!O305</f>
        <v>Fortalecimiento, Cooperación y Desarrollo Económico y Tecnológico para la Competitividad</v>
      </c>
      <c r="N305" s="35">
        <f>'PROGRAMADO_METAS_PRODUCTO 2018'!Q305</f>
        <v>1</v>
      </c>
      <c r="O305" s="200">
        <f>'PROGRAMADO_METAS_PRODUCTO 2018'!R305</f>
        <v>1</v>
      </c>
      <c r="P305" s="200">
        <f>'PROGRAMADO_METAS_PRODUCTO 2018'!S305</f>
        <v>2</v>
      </c>
      <c r="Q305" s="200">
        <f>'PROGRAMADO_METAS_PRODUCTO 2018'!T305</f>
        <v>2</v>
      </c>
      <c r="R305" s="200">
        <f>'PROGRAMADO_METAS_PRODUCTO 2018'!U305</f>
        <v>2</v>
      </c>
      <c r="S305" s="33" t="str">
        <f>'PROGRAMADO_METAS_PRODUCTO 2018'!V305</f>
        <v>Secretaría de TIC y Competitividad</v>
      </c>
      <c r="T305" s="158"/>
      <c r="U305" s="14">
        <v>0</v>
      </c>
      <c r="V305" s="14">
        <v>16</v>
      </c>
      <c r="W305" s="14">
        <v>33</v>
      </c>
      <c r="X305" s="14">
        <v>68</v>
      </c>
      <c r="Y305" s="14">
        <v>86</v>
      </c>
      <c r="Z305" s="14">
        <v>100</v>
      </c>
      <c r="AA305" s="159">
        <v>100</v>
      </c>
      <c r="AB305" s="175"/>
      <c r="AC305" s="160">
        <v>50</v>
      </c>
      <c r="AD305" s="25">
        <v>50</v>
      </c>
      <c r="AE305" s="25">
        <v>50</v>
      </c>
      <c r="AF305" s="25">
        <v>50</v>
      </c>
      <c r="AG305" s="25">
        <v>67</v>
      </c>
      <c r="AH305" s="25">
        <v>76</v>
      </c>
      <c r="AI305" s="25">
        <v>85</v>
      </c>
      <c r="AJ305" s="25">
        <v>88</v>
      </c>
      <c r="AK305" s="25">
        <v>100</v>
      </c>
      <c r="AL305" s="25">
        <v>100</v>
      </c>
      <c r="AM305" s="25">
        <v>100</v>
      </c>
      <c r="AN305" s="25">
        <v>100</v>
      </c>
      <c r="AO305" s="159">
        <v>100</v>
      </c>
    </row>
    <row r="306" spans="1:41" s="65" customFormat="1" ht="63.75">
      <c r="A306" s="352"/>
      <c r="B306" s="349"/>
      <c r="C306" s="354"/>
      <c r="D306" s="35" t="e">
        <f>#REF!</f>
        <v>#REF!</v>
      </c>
      <c r="E306" s="22" t="e">
        <f>#REF!</f>
        <v>#REF!</v>
      </c>
      <c r="F306" s="35">
        <f>'PROGRAMADO_METAS_PRODUCTO 2018'!F306</f>
        <v>280</v>
      </c>
      <c r="G306" s="98">
        <f>'PROGRAMADO_METAS_PRODUCTO 2018'!G306</f>
        <v>100</v>
      </c>
      <c r="H306" s="35" t="str">
        <f>'PROGRAMADO_METAS_PRODUCTO 2018'!I306</f>
        <v>Realizar una alianza estratégica para fomentar la consolidación y/o fortalecimiento de parques tecnológicos</v>
      </c>
      <c r="I306" s="35">
        <f>'PROGRAMADO_METAS_PRODUCTO 2018'!J306</f>
        <v>1</v>
      </c>
      <c r="J306" s="35" t="str">
        <f>'PROGRAMADO_METAS_PRODUCTO 2018'!K306</f>
        <v>Mantenimiento
(Stock)</v>
      </c>
      <c r="K306" s="35" t="str">
        <f>'PROGRAMADO_METAS_PRODUCTO 2018'!L306</f>
        <v>TIC280</v>
      </c>
      <c r="L306" s="35" t="str">
        <f>'PROGRAMADO_METAS_PRODUCTO 2018'!N306</f>
        <v>Alianzas estratégicas realizadas para fomentar la consolidación y/o fortalecimiento de parques tecnológicos</v>
      </c>
      <c r="M306" s="35" t="str">
        <f>'PROGRAMADO_METAS_PRODUCTO 2018'!O306</f>
        <v>Fortalecimiento, Cooperación y Desarrollo Económico y Tecnológico para la Competitividad</v>
      </c>
      <c r="N306" s="35">
        <f>'PROGRAMADO_METAS_PRODUCTO 2018'!Q306</f>
        <v>1</v>
      </c>
      <c r="O306" s="53">
        <f>'PROGRAMADO_METAS_PRODUCTO 2018'!R306</f>
        <v>0</v>
      </c>
      <c r="P306" s="53">
        <f>'PROGRAMADO_METAS_PRODUCTO 2018'!S306</f>
        <v>1</v>
      </c>
      <c r="Q306" s="53">
        <f>'PROGRAMADO_METAS_PRODUCTO 2018'!T306</f>
        <v>1</v>
      </c>
      <c r="R306" s="53">
        <f>'PROGRAMADO_METAS_PRODUCTO 2018'!U306</f>
        <v>1</v>
      </c>
      <c r="S306" s="35" t="str">
        <f>'PROGRAMADO_METAS_PRODUCTO 2018'!V306</f>
        <v>Secretaría de TIC y Competitividad</v>
      </c>
      <c r="T306" s="158"/>
      <c r="U306" s="55" t="s">
        <v>850</v>
      </c>
      <c r="V306" s="55" t="s">
        <v>850</v>
      </c>
      <c r="W306" s="55" t="s">
        <v>850</v>
      </c>
      <c r="X306" s="55" t="s">
        <v>850</v>
      </c>
      <c r="Y306" s="55" t="s">
        <v>850</v>
      </c>
      <c r="Z306" s="55" t="s">
        <v>850</v>
      </c>
      <c r="AA306" s="159" t="s">
        <v>850</v>
      </c>
      <c r="AB306" s="175"/>
      <c r="AC306" s="176">
        <v>0</v>
      </c>
      <c r="AD306" s="25">
        <v>0</v>
      </c>
      <c r="AE306" s="25">
        <v>0</v>
      </c>
      <c r="AF306" s="25">
        <v>0</v>
      </c>
      <c r="AG306" s="25">
        <v>0</v>
      </c>
      <c r="AH306" s="25">
        <v>50</v>
      </c>
      <c r="AI306" s="25">
        <v>70</v>
      </c>
      <c r="AJ306" s="25">
        <v>100</v>
      </c>
      <c r="AK306" s="25">
        <v>100</v>
      </c>
      <c r="AL306" s="25">
        <v>100</v>
      </c>
      <c r="AM306" s="25">
        <v>100</v>
      </c>
      <c r="AN306" s="25">
        <v>100</v>
      </c>
      <c r="AO306" s="159">
        <v>100</v>
      </c>
    </row>
    <row r="307" spans="1:41" s="65" customFormat="1" ht="51">
      <c r="A307" s="352"/>
      <c r="B307" s="349"/>
      <c r="C307" s="354"/>
      <c r="D307" s="337" t="e">
        <f>#REF!</f>
        <v>#REF!</v>
      </c>
      <c r="E307" s="340" t="e">
        <f>#REF!</f>
        <v>#REF!</v>
      </c>
      <c r="F307" s="35">
        <f>'PROGRAMADO_METAS_PRODUCTO 2018'!F307</f>
        <v>281</v>
      </c>
      <c r="G307" s="22">
        <f>'PROGRAMADO_METAS_PRODUCTO 2018'!G307</f>
        <v>50</v>
      </c>
      <c r="H307" s="35" t="str">
        <f>'PROGRAMADO_METAS_PRODUCTO 2018'!I307</f>
        <v>Un Estudio de acceso a energias sostenibles</v>
      </c>
      <c r="I307" s="35">
        <f>'PROGRAMADO_METAS_PRODUCTO 2018'!J307</f>
        <v>1</v>
      </c>
      <c r="J307" s="35" t="str">
        <f>'PROGRAMADO_METAS_PRODUCTO 2018'!K307</f>
        <v>Incremento
(Acumulado)</v>
      </c>
      <c r="K307" s="35" t="str">
        <f>'PROGRAMADO_METAS_PRODUCTO 2018'!L307</f>
        <v>HAC281</v>
      </c>
      <c r="L307" s="35" t="str">
        <f>'PROGRAMADO_METAS_PRODUCTO 2018'!N307</f>
        <v>Estudio de acceso a energías sostenibles realizado</v>
      </c>
      <c r="M307" s="35" t="str">
        <f>'PROGRAMADO_METAS_PRODUCTO 2018'!O307</f>
        <v>Control del Impacto Ambiental y favorecimiento al Desarrollo Sostenible</v>
      </c>
      <c r="N307" s="35">
        <f>'PROGRAMADO_METAS_PRODUCTO 2018'!Q307</f>
        <v>0</v>
      </c>
      <c r="O307" s="53">
        <f>'PROGRAMADO_METAS_PRODUCTO 2018'!R307</f>
        <v>0.1</v>
      </c>
      <c r="P307" s="53">
        <f>'PROGRAMADO_METAS_PRODUCTO 2018'!S307</f>
        <v>0.9</v>
      </c>
      <c r="Q307" s="53">
        <f>'PROGRAMADO_METAS_PRODUCTO 2018'!T307</f>
        <v>0</v>
      </c>
      <c r="R307" s="53">
        <f>'PROGRAMADO_METAS_PRODUCTO 2018'!U307</f>
        <v>0</v>
      </c>
      <c r="S307" s="35" t="str">
        <f>'PROGRAMADO_METAS_PRODUCTO 2018'!V307</f>
        <v>Secretaría de Hacienda</v>
      </c>
      <c r="T307" s="158"/>
      <c r="U307" s="14">
        <v>0</v>
      </c>
      <c r="V307" s="14">
        <v>0</v>
      </c>
      <c r="W307" s="14">
        <v>0</v>
      </c>
      <c r="X307" s="14">
        <v>0</v>
      </c>
      <c r="Y307" s="14">
        <v>0</v>
      </c>
      <c r="Z307" s="14">
        <v>0</v>
      </c>
      <c r="AA307" s="159">
        <v>0</v>
      </c>
      <c r="AB307" s="175"/>
      <c r="AC307" s="160">
        <v>0</v>
      </c>
      <c r="AD307" s="25">
        <v>0</v>
      </c>
      <c r="AE307" s="25">
        <v>0</v>
      </c>
      <c r="AF307" s="25">
        <v>0</v>
      </c>
      <c r="AG307" s="25">
        <v>0</v>
      </c>
      <c r="AH307" s="25">
        <v>0</v>
      </c>
      <c r="AI307" s="25">
        <v>0</v>
      </c>
      <c r="AJ307" s="25">
        <v>0</v>
      </c>
      <c r="AK307" s="25">
        <v>0</v>
      </c>
      <c r="AL307" s="25">
        <v>0</v>
      </c>
      <c r="AM307" s="25">
        <v>0</v>
      </c>
      <c r="AN307" s="25">
        <v>0</v>
      </c>
      <c r="AO307" s="159">
        <v>0</v>
      </c>
    </row>
    <row r="308" spans="1:41" s="65" customFormat="1" ht="51">
      <c r="A308" s="352"/>
      <c r="B308" s="349"/>
      <c r="C308" s="358"/>
      <c r="D308" s="366"/>
      <c r="E308" s="338"/>
      <c r="F308" s="35">
        <f>'PROGRAMADO_METAS_PRODUCTO 2018'!F308</f>
        <v>282</v>
      </c>
      <c r="G308" s="22">
        <f>'PROGRAMADO_METAS_PRODUCTO 2018'!G308</f>
        <v>50</v>
      </c>
      <c r="H308" s="35" t="str">
        <f>'PROGRAMADO_METAS_PRODUCTO 2018'!I308</f>
        <v>Un Plan de Acción para el acceso a energias sostenibles</v>
      </c>
      <c r="I308" s="35">
        <f>'PROGRAMADO_METAS_PRODUCTO 2018'!J308</f>
        <v>1</v>
      </c>
      <c r="J308" s="35" t="str">
        <f>'PROGRAMADO_METAS_PRODUCTO 2018'!K308</f>
        <v>Incremento
(Acumulado)</v>
      </c>
      <c r="K308" s="35" t="str">
        <f>'PROGRAMADO_METAS_PRODUCTO 2018'!L308</f>
        <v>HAC282</v>
      </c>
      <c r="L308" s="35" t="str">
        <f>'PROGRAMADO_METAS_PRODUCTO 2018'!N308</f>
        <v>Plan de acción formulado para la aplicación de mecanismos que garanticen el acceso a energías sostenibles</v>
      </c>
      <c r="M308" s="35" t="str">
        <f>'PROGRAMADO_METAS_PRODUCTO 2018'!O308</f>
        <v>Control del Impacto Ambiental y favorecimiento al Desarrollo Sostenible</v>
      </c>
      <c r="N308" s="35">
        <f>'PROGRAMADO_METAS_PRODUCTO 2018'!Q308</f>
        <v>0</v>
      </c>
      <c r="O308" s="53">
        <f>'PROGRAMADO_METAS_PRODUCTO 2018'!R308</f>
        <v>0</v>
      </c>
      <c r="P308" s="53">
        <f>'PROGRAMADO_METAS_PRODUCTO 2018'!S308</f>
        <v>0</v>
      </c>
      <c r="Q308" s="53">
        <f>'PROGRAMADO_METAS_PRODUCTO 2018'!T308</f>
        <v>0.5</v>
      </c>
      <c r="R308" s="53">
        <f>'PROGRAMADO_METAS_PRODUCTO 2018'!U308</f>
        <v>0.5</v>
      </c>
      <c r="S308" s="35" t="str">
        <f>'PROGRAMADO_METAS_PRODUCTO 2018'!V308</f>
        <v>Secretaría de Hacienda</v>
      </c>
      <c r="T308" s="158"/>
      <c r="U308" s="55" t="s">
        <v>850</v>
      </c>
      <c r="V308" s="55" t="s">
        <v>850</v>
      </c>
      <c r="W308" s="55" t="s">
        <v>850</v>
      </c>
      <c r="X308" s="55" t="s">
        <v>850</v>
      </c>
      <c r="Y308" s="55" t="s">
        <v>850</v>
      </c>
      <c r="Z308" s="55" t="s">
        <v>850</v>
      </c>
      <c r="AA308" s="159" t="s">
        <v>850</v>
      </c>
      <c r="AB308" s="175"/>
      <c r="AC308" s="176" t="s">
        <v>850</v>
      </c>
      <c r="AD308" s="25" t="s">
        <v>850</v>
      </c>
      <c r="AE308" s="25" t="s">
        <v>850</v>
      </c>
      <c r="AF308" s="25" t="s">
        <v>850</v>
      </c>
      <c r="AG308" s="25" t="s">
        <v>850</v>
      </c>
      <c r="AH308" s="25" t="s">
        <v>850</v>
      </c>
      <c r="AI308" s="25" t="s">
        <v>850</v>
      </c>
      <c r="AJ308" s="25" t="s">
        <v>850</v>
      </c>
      <c r="AK308" s="25" t="s">
        <v>850</v>
      </c>
      <c r="AL308" s="25" t="s">
        <v>850</v>
      </c>
      <c r="AM308" s="25" t="s">
        <v>850</v>
      </c>
      <c r="AN308" s="25" t="s">
        <v>850</v>
      </c>
      <c r="AO308" s="159" t="s">
        <v>850</v>
      </c>
    </row>
    <row r="309" spans="1:41" s="87" customFormat="1" ht="63.75">
      <c r="A309" s="368" t="str">
        <f>'[1]2_ESTRUCTURA_PDM'!H55</f>
        <v>3.4.02</v>
      </c>
      <c r="B309" s="349">
        <f>'[1]2_ESTRUCTURA_PDM'!I55</f>
        <v>50</v>
      </c>
      <c r="C309" s="369" t="str">
        <f>'[1]2_ESTRUCTURA_PDM'!J55</f>
        <v>Acceso a las tecnologías de la información y la comunicación</v>
      </c>
      <c r="D309" s="331" t="e">
        <f>#REF!</f>
        <v>#REF!</v>
      </c>
      <c r="E309" s="333" t="e">
        <f>#REF!</f>
        <v>#REF!</v>
      </c>
      <c r="F309" s="35">
        <f>'PROGRAMADO_METAS_PRODUCTO 2018'!F309</f>
        <v>283</v>
      </c>
      <c r="G309" s="22">
        <f>'PROGRAMADO_METAS_PRODUCTO 2018'!G309</f>
        <v>50</v>
      </c>
      <c r="H309" s="35" t="str">
        <f>'PROGRAMADO_METAS_PRODUCTO 2018'!I309</f>
        <v>Mantener en funcionamiento los 39 telecentros comunitarios</v>
      </c>
      <c r="I309" s="35">
        <f>'PROGRAMADO_METAS_PRODUCTO 2018'!J309</f>
        <v>39</v>
      </c>
      <c r="J309" s="35" t="str">
        <f>'PROGRAMADO_METAS_PRODUCTO 2018'!K309</f>
        <v>Mantenimiento
(Stock)</v>
      </c>
      <c r="K309" s="35" t="str">
        <f>'PROGRAMADO_METAS_PRODUCTO 2018'!L309</f>
        <v>DES283</v>
      </c>
      <c r="L309" s="35" t="str">
        <f>'PROGRAMADO_METAS_PRODUCTO 2018'!N309</f>
        <v>Número de Telecentros en funcionamiento</v>
      </c>
      <c r="M309" s="35" t="str">
        <f>'PROGRAMADO_METAS_PRODUCTO 2018'!O309</f>
        <v>Fortalecimiento, Cooperación y Desarrollo Económico y Tecnológico para la Competitividad</v>
      </c>
      <c r="N309" s="35">
        <f>'PROGRAMADO_METAS_PRODUCTO 2018'!Q309</f>
        <v>39</v>
      </c>
      <c r="O309" s="53">
        <f>'PROGRAMADO_METAS_PRODUCTO 2018'!R309</f>
        <v>39</v>
      </c>
      <c r="P309" s="53">
        <f>'PROGRAMADO_METAS_PRODUCTO 2018'!S309</f>
        <v>39</v>
      </c>
      <c r="Q309" s="53">
        <f>'PROGRAMADO_METAS_PRODUCTO 2018'!T309</f>
        <v>39</v>
      </c>
      <c r="R309" s="53">
        <f>'PROGRAMADO_METAS_PRODUCTO 2018'!U309</f>
        <v>39</v>
      </c>
      <c r="S309" s="35" t="str">
        <f>'PROGRAMADO_METAS_PRODUCTO 2018'!V309</f>
        <v>Secretaría de Desarrollo Social</v>
      </c>
      <c r="T309" s="158"/>
      <c r="U309" s="14">
        <v>97.435897435897431</v>
      </c>
      <c r="V309" s="14">
        <v>97.435897435897431</v>
      </c>
      <c r="W309" s="14">
        <v>97.435897435897431</v>
      </c>
      <c r="X309" s="14">
        <v>97.435897435897431</v>
      </c>
      <c r="Y309" s="14">
        <v>97.435897435897431</v>
      </c>
      <c r="Z309" s="14">
        <v>97.435897435897431</v>
      </c>
      <c r="AA309" s="159">
        <v>97.435897435897431</v>
      </c>
      <c r="AB309" s="185"/>
      <c r="AC309" s="160">
        <v>0</v>
      </c>
      <c r="AD309" s="25">
        <v>2.5641025641025639</v>
      </c>
      <c r="AE309" s="25">
        <v>2.5641025641025639</v>
      </c>
      <c r="AF309" s="25">
        <v>2.5641025641025639</v>
      </c>
      <c r="AG309" s="25">
        <v>5.1282051282051277</v>
      </c>
      <c r="AH309" s="25">
        <v>97.435897435897431</v>
      </c>
      <c r="AI309" s="25">
        <v>97.435897435897431</v>
      </c>
      <c r="AJ309" s="25">
        <v>100</v>
      </c>
      <c r="AK309" s="25">
        <v>100</v>
      </c>
      <c r="AL309" s="25">
        <v>100</v>
      </c>
      <c r="AM309" s="25">
        <v>100</v>
      </c>
      <c r="AN309" s="25">
        <v>100</v>
      </c>
      <c r="AO309" s="159">
        <v>100</v>
      </c>
    </row>
    <row r="310" spans="1:41" s="87" customFormat="1" ht="63.75">
      <c r="A310" s="331"/>
      <c r="B310" s="333"/>
      <c r="C310" s="354"/>
      <c r="D310" s="332"/>
      <c r="E310" s="334"/>
      <c r="F310" s="33">
        <f>'PROGRAMADO_METAS_PRODUCTO 2018'!F310</f>
        <v>284</v>
      </c>
      <c r="G310" s="32">
        <f>'PROGRAMADO_METAS_PRODUCTO 2018'!G310</f>
        <v>50</v>
      </c>
      <c r="H310" s="33" t="str">
        <f>'PROGRAMADO_METAS_PRODUCTO 2018'!I310</f>
        <v>Realizar 945 talleres y/o cursos de capacitación por  año</v>
      </c>
      <c r="I310" s="33">
        <f>'PROGRAMADO_METAS_PRODUCTO 2018'!J310</f>
        <v>945</v>
      </c>
      <c r="J310" s="33" t="str">
        <f>'PROGRAMADO_METAS_PRODUCTO 2018'!K310</f>
        <v>Mantenimiento
(Stock)</v>
      </c>
      <c r="K310" s="33" t="str">
        <f>'PROGRAMADO_METAS_PRODUCTO 2018'!L310</f>
        <v>DES284</v>
      </c>
      <c r="L310" s="33" t="str">
        <f>'PROGRAMADO_METAS_PRODUCTO 2018'!N310</f>
        <v>Número de procesos de capacitación realizados en los telecentros comunitarios</v>
      </c>
      <c r="M310" s="33" t="str">
        <f>'PROGRAMADO_METAS_PRODUCTO 2018'!O310</f>
        <v>Fortalecimiento, Cooperación y Desarrollo Económico y Tecnológico para la Competitividad</v>
      </c>
      <c r="N310" s="33">
        <f>'PROGRAMADO_METAS_PRODUCTO 2018'!Q310</f>
        <v>930</v>
      </c>
      <c r="O310" s="45">
        <f>'PROGRAMADO_METAS_PRODUCTO 2018'!R310</f>
        <v>945</v>
      </c>
      <c r="P310" s="45">
        <f>'PROGRAMADO_METAS_PRODUCTO 2018'!S310</f>
        <v>945</v>
      </c>
      <c r="Q310" s="45">
        <f>'PROGRAMADO_METAS_PRODUCTO 2018'!T310</f>
        <v>945</v>
      </c>
      <c r="R310" s="45">
        <f>'PROGRAMADO_METAS_PRODUCTO 2018'!U310</f>
        <v>945</v>
      </c>
      <c r="S310" s="33" t="str">
        <f>'PROGRAMADO_METAS_PRODUCTO 2018'!V310</f>
        <v>Secretaría de Desarrollo Social</v>
      </c>
      <c r="T310" s="158"/>
      <c r="U310" s="14">
        <v>55.978835978835981</v>
      </c>
      <c r="V310" s="14">
        <v>66.984126984126974</v>
      </c>
      <c r="W310" s="14">
        <v>78.62433862433862</v>
      </c>
      <c r="X310" s="14">
        <v>78.62433862433862</v>
      </c>
      <c r="Y310" s="14">
        <v>86.878306878306873</v>
      </c>
      <c r="Z310" s="14">
        <v>89.417989417989418</v>
      </c>
      <c r="AA310" s="159">
        <v>89.417989417989418</v>
      </c>
      <c r="AB310" s="185"/>
      <c r="AC310" s="160">
        <v>0</v>
      </c>
      <c r="AD310" s="25">
        <v>0.95238095238095244</v>
      </c>
      <c r="AE310" s="25">
        <v>2.2222222222222223</v>
      </c>
      <c r="AF310" s="25">
        <v>2.6455026455026456</v>
      </c>
      <c r="AG310" s="25">
        <v>2.8571428571428572</v>
      </c>
      <c r="AH310" s="25">
        <v>12.275132275132275</v>
      </c>
      <c r="AI310" s="25">
        <v>21.164021164021165</v>
      </c>
      <c r="AJ310" s="25">
        <v>47.301587301587297</v>
      </c>
      <c r="AK310" s="25">
        <v>57.037037037037038</v>
      </c>
      <c r="AL310" s="25">
        <v>73.650793650793659</v>
      </c>
      <c r="AM310" s="25">
        <v>94.708994708994709</v>
      </c>
      <c r="AN310" s="25">
        <v>100</v>
      </c>
      <c r="AO310" s="159">
        <v>100</v>
      </c>
    </row>
    <row r="311" spans="1:41" s="20" customFormat="1" ht="18" customHeight="1">
      <c r="A311" s="119" t="s">
        <v>144</v>
      </c>
      <c r="B311" s="120"/>
      <c r="C311" s="119" t="s">
        <v>144</v>
      </c>
      <c r="D311" s="120"/>
      <c r="E311" s="120"/>
      <c r="F311" s="120"/>
      <c r="G311" s="120"/>
      <c r="H311" s="120"/>
      <c r="I311" s="120"/>
      <c r="J311" s="120"/>
      <c r="K311" s="120"/>
      <c r="L311" s="120"/>
      <c r="M311" s="120"/>
      <c r="N311" s="120"/>
      <c r="O311" s="120"/>
      <c r="P311" s="120"/>
      <c r="Q311" s="120"/>
      <c r="R311" s="120"/>
      <c r="S311" s="122"/>
      <c r="T311" s="158"/>
      <c r="U311" s="205"/>
      <c r="V311" s="205"/>
      <c r="W311" s="205"/>
      <c r="X311" s="205"/>
      <c r="Y311" s="205"/>
      <c r="Z311" s="205"/>
      <c r="AA311" s="206"/>
      <c r="AB311" s="42"/>
      <c r="AC311" s="207"/>
      <c r="AD311" s="207"/>
      <c r="AE311" s="207"/>
      <c r="AF311" s="207"/>
      <c r="AG311" s="207"/>
      <c r="AH311" s="207"/>
      <c r="AI311" s="207"/>
      <c r="AJ311" s="207"/>
      <c r="AK311" s="207"/>
      <c r="AL311" s="207"/>
      <c r="AM311" s="207"/>
      <c r="AN311" s="207"/>
      <c r="AO311" s="207"/>
    </row>
    <row r="312" spans="1:41" s="97" customFormat="1" ht="63.75">
      <c r="A312" s="355" t="str">
        <f>'[1]2_ESTRUCTURA_PDM'!H56</f>
        <v>4.1.01</v>
      </c>
      <c r="B312" s="356">
        <f>'[1]2_ESTRUCTURA_PDM'!I56</f>
        <v>15</v>
      </c>
      <c r="C312" s="357" t="str">
        <f>'[1]2_ESTRUCTURA_PDM'!J56</f>
        <v>Fortalecimiento institucional para el buen gobierno</v>
      </c>
      <c r="D312" s="79" t="e">
        <f>#REF!</f>
        <v>#REF!</v>
      </c>
      <c r="E312" s="86" t="e">
        <f>#REF!</f>
        <v>#REF!</v>
      </c>
      <c r="F312" s="79">
        <f>'PROGRAMADO_METAS_PRODUCTO 2018'!F312</f>
        <v>285</v>
      </c>
      <c r="G312" s="86">
        <f>'PROGRAMADO_METAS_PRODUCTO 2018'!G312</f>
        <v>100</v>
      </c>
      <c r="H312" s="79" t="str">
        <f>'PROGRAMADO_METAS_PRODUCTO 2018'!I312</f>
        <v xml:space="preserve">Evaluar el contenido de la metodología para la calificación del Índice de transparencia y establecer plan de trabajo de seguimiento y autocontrol </v>
      </c>
      <c r="I312" s="79">
        <f>'PROGRAMADO_METAS_PRODUCTO 2018'!J312</f>
        <v>1</v>
      </c>
      <c r="J312" s="79" t="str">
        <f>'PROGRAMADO_METAS_PRODUCTO 2018'!K312</f>
        <v>Mantenimiento
(Stock)</v>
      </c>
      <c r="K312" s="79" t="str">
        <f>'PROGRAMADO_METAS_PRODUCTO 2018'!L312</f>
        <v>GEN285</v>
      </c>
      <c r="L312" s="79" t="str">
        <f>'PROGRAMADO_METAS_PRODUCTO 2018'!N312</f>
        <v>Plan de trabajo de seguimiento y control  formulado y cumplido relacionado con el índice de transparencia</v>
      </c>
      <c r="M312" s="79" t="str">
        <f>'PROGRAMADO_METAS_PRODUCTO 2018'!O312</f>
        <v>Evaluación y Seguimiento a la Gestión Institucional</v>
      </c>
      <c r="N312" s="79">
        <f>'PROGRAMADO_METAS_PRODUCTO 2018'!Q312</f>
        <v>0</v>
      </c>
      <c r="O312" s="82">
        <f>'PROGRAMADO_METAS_PRODUCTO 2018'!R312</f>
        <v>1</v>
      </c>
      <c r="P312" s="82">
        <f>'PROGRAMADO_METAS_PRODUCTO 2018'!S312</f>
        <v>1</v>
      </c>
      <c r="Q312" s="82">
        <f>'PROGRAMADO_METAS_PRODUCTO 2018'!T312</f>
        <v>1</v>
      </c>
      <c r="R312" s="82">
        <f>'PROGRAMADO_METAS_PRODUCTO 2018'!U312</f>
        <v>1</v>
      </c>
      <c r="S312" s="79" t="str">
        <f>'PROGRAMADO_METAS_PRODUCTO 2018'!V312</f>
        <v>Secretaría General</v>
      </c>
      <c r="T312" s="158"/>
      <c r="U312" s="14">
        <v>0</v>
      </c>
      <c r="V312" s="14">
        <v>0</v>
      </c>
      <c r="W312" s="14">
        <v>0</v>
      </c>
      <c r="X312" s="14">
        <v>0</v>
      </c>
      <c r="Y312" s="14">
        <v>0</v>
      </c>
      <c r="Z312" s="14">
        <v>0</v>
      </c>
      <c r="AA312" s="159">
        <v>0</v>
      </c>
      <c r="AB312" s="191"/>
      <c r="AC312" s="160">
        <v>0</v>
      </c>
      <c r="AD312" s="25">
        <v>50</v>
      </c>
      <c r="AE312" s="25">
        <v>70</v>
      </c>
      <c r="AF312" s="25">
        <v>80</v>
      </c>
      <c r="AG312" s="25">
        <v>80</v>
      </c>
      <c r="AH312" s="25">
        <v>80</v>
      </c>
      <c r="AI312" s="25">
        <v>100</v>
      </c>
      <c r="AJ312" s="25">
        <v>100</v>
      </c>
      <c r="AK312" s="25">
        <v>100</v>
      </c>
      <c r="AL312" s="25">
        <v>100</v>
      </c>
      <c r="AM312" s="25">
        <v>100</v>
      </c>
      <c r="AN312" s="25">
        <v>100</v>
      </c>
      <c r="AO312" s="159">
        <v>100</v>
      </c>
    </row>
    <row r="313" spans="1:41" s="97" customFormat="1" ht="76.5">
      <c r="A313" s="352"/>
      <c r="B313" s="349"/>
      <c r="C313" s="354"/>
      <c r="D313" s="35" t="e">
        <f>#REF!</f>
        <v>#REF!</v>
      </c>
      <c r="E313" s="22" t="e">
        <f>#REF!</f>
        <v>#REF!</v>
      </c>
      <c r="F313" s="35">
        <f>'PROGRAMADO_METAS_PRODUCTO 2018'!F313</f>
        <v>286</v>
      </c>
      <c r="G313" s="22">
        <f>'PROGRAMADO_METAS_PRODUCTO 2018'!G313</f>
        <v>100</v>
      </c>
      <c r="H313" s="35" t="str">
        <f>'PROGRAMADO_METAS_PRODUCTO 2018'!I313</f>
        <v>Realizar 72 actividades de contacto, participación, construcción, información y educación entre la administración y la ciudadanía.</v>
      </c>
      <c r="I313" s="35">
        <f>'PROGRAMADO_METAS_PRODUCTO 2018'!J313</f>
        <v>72</v>
      </c>
      <c r="J313" s="35" t="str">
        <f>'PROGRAMADO_METAS_PRODUCTO 2018'!K313</f>
        <v>Incremento
(Flujo)</v>
      </c>
      <c r="K313" s="35" t="str">
        <f>'PROGRAMADO_METAS_PRODUCTO 2018'!L313</f>
        <v>GEN286</v>
      </c>
      <c r="L313" s="35" t="str">
        <f>'PROGRAMADO_METAS_PRODUCTO 2018'!N313</f>
        <v>Número de actividades realizadas de contacto, participación, construcción, información y educación entre la administración y la ciudadanía.</v>
      </c>
      <c r="M313" s="35" t="str">
        <f>'PROGRAMADO_METAS_PRODUCTO 2018'!O313</f>
        <v>Evaluación y Seguimiento a la Gestión Institucional</v>
      </c>
      <c r="N313" s="35">
        <f>'PROGRAMADO_METAS_PRODUCTO 2018'!Q313</f>
        <v>0</v>
      </c>
      <c r="O313" s="53">
        <f>'PROGRAMADO_METAS_PRODUCTO 2018'!R313</f>
        <v>18</v>
      </c>
      <c r="P313" s="53">
        <f>'PROGRAMADO_METAS_PRODUCTO 2018'!S313</f>
        <v>18</v>
      </c>
      <c r="Q313" s="53">
        <f>'PROGRAMADO_METAS_PRODUCTO 2018'!T313</f>
        <v>18</v>
      </c>
      <c r="R313" s="53">
        <f>'PROGRAMADO_METAS_PRODUCTO 2018'!U313</f>
        <v>18</v>
      </c>
      <c r="S313" s="35" t="str">
        <f>'PROGRAMADO_METAS_PRODUCTO 2018'!V313</f>
        <v>Secretaría General</v>
      </c>
      <c r="T313" s="158"/>
      <c r="U313" s="14">
        <v>38.888888888888893</v>
      </c>
      <c r="V313" s="14">
        <v>50</v>
      </c>
      <c r="W313" s="14">
        <v>61.111111111111114</v>
      </c>
      <c r="X313" s="14">
        <v>66.666666666666657</v>
      </c>
      <c r="Y313" s="14">
        <v>94.444444444444443</v>
      </c>
      <c r="Z313" s="14">
        <v>100</v>
      </c>
      <c r="AA313" s="159">
        <v>100</v>
      </c>
      <c r="AB313" s="191"/>
      <c r="AC313" s="160">
        <v>16.666666666666664</v>
      </c>
      <c r="AD313" s="25">
        <v>16.666666666666664</v>
      </c>
      <c r="AE313" s="25">
        <v>16.666666666666664</v>
      </c>
      <c r="AF313" s="25">
        <v>33.333333333333329</v>
      </c>
      <c r="AG313" s="25">
        <v>61.111111111111114</v>
      </c>
      <c r="AH313" s="25">
        <v>83.333333333333343</v>
      </c>
      <c r="AI313" s="25">
        <v>111.11111111111111</v>
      </c>
      <c r="AJ313" s="25">
        <v>138.88888888888889</v>
      </c>
      <c r="AK313" s="25">
        <v>172.22222222222223</v>
      </c>
      <c r="AL313" s="25">
        <v>205.55555555555554</v>
      </c>
      <c r="AM313" s="25">
        <v>250</v>
      </c>
      <c r="AN313" s="25">
        <v>311.11111111111114</v>
      </c>
      <c r="AO313" s="159">
        <v>100</v>
      </c>
    </row>
    <row r="314" spans="1:41" s="97" customFormat="1" ht="51">
      <c r="A314" s="352"/>
      <c r="B314" s="349"/>
      <c r="C314" s="354"/>
      <c r="D314" s="35" t="e">
        <f>#REF!</f>
        <v>#REF!</v>
      </c>
      <c r="E314" s="22" t="e">
        <f>#REF!</f>
        <v>#REF!</v>
      </c>
      <c r="F314" s="35">
        <f>'PROGRAMADO_METAS_PRODUCTO 2018'!F314</f>
        <v>287</v>
      </c>
      <c r="G314" s="22">
        <f>'PROGRAMADO_METAS_PRODUCTO 2018'!G314</f>
        <v>100</v>
      </c>
      <c r="H314" s="35" t="str">
        <f>'PROGRAMADO_METAS_PRODUCTO 2018'!I314</f>
        <v>Desarrollo de las 4 fases para implementar el proceso de calidad de la actividad de auditoría interna</v>
      </c>
      <c r="I314" s="35">
        <f>'PROGRAMADO_METAS_PRODUCTO 2018'!J314</f>
        <v>4</v>
      </c>
      <c r="J314" s="35" t="str">
        <f>'PROGRAMADO_METAS_PRODUCTO 2018'!K314</f>
        <v>Incremento
(Acumulado)</v>
      </c>
      <c r="K314" s="35" t="str">
        <f>'PROGRAMADO_METAS_PRODUCTO 2018'!L314</f>
        <v>GEN287</v>
      </c>
      <c r="L314" s="35" t="str">
        <f>'PROGRAMADO_METAS_PRODUCTO 2018'!N314</f>
        <v>Fases desarrolladas para implementar el proceso de calidad de la actividad de auditoría interna</v>
      </c>
      <c r="M314" s="35" t="str">
        <f>'PROGRAMADO_METAS_PRODUCTO 2018'!O314</f>
        <v>Evaluación y Seguimiento a la Gestión Institucional</v>
      </c>
      <c r="N314" s="35">
        <f>'PROGRAMADO_METAS_PRODUCTO 2018'!Q314</f>
        <v>0</v>
      </c>
      <c r="O314" s="53">
        <f>'PROGRAMADO_METAS_PRODUCTO 2018'!R314</f>
        <v>0</v>
      </c>
      <c r="P314" s="53">
        <f>'PROGRAMADO_METAS_PRODUCTO 2018'!S314</f>
        <v>1</v>
      </c>
      <c r="Q314" s="53">
        <f>'PROGRAMADO_METAS_PRODUCTO 2018'!T314</f>
        <v>2</v>
      </c>
      <c r="R314" s="53">
        <f>'PROGRAMADO_METAS_PRODUCTO 2018'!U314</f>
        <v>1</v>
      </c>
      <c r="S314" s="35" t="str">
        <f>'PROGRAMADO_METAS_PRODUCTO 2018'!V314</f>
        <v>Secretaría General</v>
      </c>
      <c r="T314" s="158"/>
      <c r="U314" s="14" t="s">
        <v>850</v>
      </c>
      <c r="V314" s="14" t="s">
        <v>850</v>
      </c>
      <c r="W314" s="14" t="s">
        <v>850</v>
      </c>
      <c r="X314" s="14" t="s">
        <v>850</v>
      </c>
      <c r="Y314" s="14" t="s">
        <v>850</v>
      </c>
      <c r="Z314" s="14" t="s">
        <v>850</v>
      </c>
      <c r="AA314" s="159" t="s">
        <v>850</v>
      </c>
      <c r="AB314" s="191"/>
      <c r="AC314" s="160">
        <v>20</v>
      </c>
      <c r="AD314" s="25">
        <v>30</v>
      </c>
      <c r="AE314" s="25">
        <v>60</v>
      </c>
      <c r="AF314" s="25">
        <v>65</v>
      </c>
      <c r="AG314" s="25">
        <v>70</v>
      </c>
      <c r="AH314" s="25">
        <v>70</v>
      </c>
      <c r="AI314" s="25">
        <v>75</v>
      </c>
      <c r="AJ314" s="25">
        <v>77</v>
      </c>
      <c r="AK314" s="25">
        <v>85</v>
      </c>
      <c r="AL314" s="25">
        <v>90</v>
      </c>
      <c r="AM314" s="25">
        <v>98</v>
      </c>
      <c r="AN314" s="25">
        <v>100</v>
      </c>
      <c r="AO314" s="159">
        <v>100</v>
      </c>
    </row>
    <row r="315" spans="1:41" s="89" customFormat="1" ht="51">
      <c r="A315" s="352"/>
      <c r="B315" s="349"/>
      <c r="C315" s="354"/>
      <c r="D315" s="331" t="e">
        <f>#REF!</f>
        <v>#REF!</v>
      </c>
      <c r="E315" s="333" t="e">
        <f>#REF!</f>
        <v>#REF!</v>
      </c>
      <c r="F315" s="35">
        <f>'PROGRAMADO_METAS_PRODUCTO 2018'!F315</f>
        <v>288</v>
      </c>
      <c r="G315" s="22">
        <f>'PROGRAMADO_METAS_PRODUCTO 2018'!G315</f>
        <v>50</v>
      </c>
      <c r="H315" s="35" t="str">
        <f>'PROGRAMADO_METAS_PRODUCTO 2018'!I315</f>
        <v>Lograr la implementación del 90% de la Estratégia Gobierno en Línea, de acuerdo a lineamientos vigentes</v>
      </c>
      <c r="I315" s="35">
        <f>'PROGRAMADO_METAS_PRODUCTO 2018'!J315</f>
        <v>90</v>
      </c>
      <c r="J315" s="35" t="str">
        <f>'PROGRAMADO_METAS_PRODUCTO 2018'!K315</f>
        <v>Incremento
(Acumulado)</v>
      </c>
      <c r="K315" s="35" t="str">
        <f>'PROGRAMADO_METAS_PRODUCTO 2018'!L315</f>
        <v>ADM288</v>
      </c>
      <c r="L315" s="35" t="str">
        <f>'PROGRAMADO_METAS_PRODUCTO 2018'!N315</f>
        <v>Evaluación de la Estrategia Gobierno en Línea</v>
      </c>
      <c r="M315" s="35" t="str">
        <f>'PROGRAMADO_METAS_PRODUCTO 2018'!O315</f>
        <v>Evaluación y Seguimiento a la Gestión Institucional</v>
      </c>
      <c r="N315" s="35">
        <f>'PROGRAMADO_METAS_PRODUCTO 2018'!Q315</f>
        <v>0</v>
      </c>
      <c r="O315" s="170">
        <f>'PROGRAMADO_METAS_PRODUCTO 2018'!R315</f>
        <v>10</v>
      </c>
      <c r="P315" s="170">
        <f>'PROGRAMADO_METAS_PRODUCTO 2018'!S315</f>
        <v>35</v>
      </c>
      <c r="Q315" s="170">
        <f>'PROGRAMADO_METAS_PRODUCTO 2018'!T315</f>
        <v>60</v>
      </c>
      <c r="R315" s="170">
        <f>'PROGRAMADO_METAS_PRODUCTO 2018'!U315</f>
        <v>90</v>
      </c>
      <c r="S315" s="35" t="str">
        <f>'PROGRAMADO_METAS_PRODUCTO 2018'!V315</f>
        <v>Secretaría de Servicios Administrativos</v>
      </c>
      <c r="T315" s="158"/>
      <c r="U315" s="14">
        <v>0</v>
      </c>
      <c r="V315" s="14">
        <v>0</v>
      </c>
      <c r="W315" s="14">
        <v>0</v>
      </c>
      <c r="X315" s="14">
        <v>670</v>
      </c>
      <c r="Y315" s="14">
        <v>670</v>
      </c>
      <c r="Z315" s="14">
        <v>670</v>
      </c>
      <c r="AA315" s="159">
        <v>100</v>
      </c>
      <c r="AB315" s="186"/>
      <c r="AC315" s="160">
        <v>191.42857142857144</v>
      </c>
      <c r="AD315" s="25">
        <v>191.42857142857144</v>
      </c>
      <c r="AE315" s="25">
        <v>191.42857142857144</v>
      </c>
      <c r="AF315" s="25">
        <v>191.42857142857144</v>
      </c>
      <c r="AG315" s="25">
        <v>191.42857142857144</v>
      </c>
      <c r="AH315" s="25">
        <v>191.42857142857144</v>
      </c>
      <c r="AI315" s="25">
        <v>191.42857142857144</v>
      </c>
      <c r="AJ315" s="25">
        <v>191.42857142857144</v>
      </c>
      <c r="AK315" s="25">
        <v>171.42857142857142</v>
      </c>
      <c r="AL315" s="25">
        <v>171.42857142857142</v>
      </c>
      <c r="AM315" s="25">
        <v>171.42857142857142</v>
      </c>
      <c r="AN315" s="25">
        <v>171.42857142857142</v>
      </c>
      <c r="AO315" s="159">
        <v>100</v>
      </c>
    </row>
    <row r="316" spans="1:41" s="89" customFormat="1" ht="38.25">
      <c r="A316" s="352"/>
      <c r="B316" s="349"/>
      <c r="C316" s="354"/>
      <c r="D316" s="361"/>
      <c r="E316" s="356"/>
      <c r="F316" s="35">
        <f>'PROGRAMADO_METAS_PRODUCTO 2018'!F316</f>
        <v>289</v>
      </c>
      <c r="G316" s="22">
        <f>'PROGRAMADO_METAS_PRODUCTO 2018'!G316</f>
        <v>50</v>
      </c>
      <c r="H316" s="35" t="str">
        <f>'PROGRAMADO_METAS_PRODUCTO 2018'!I316</f>
        <v xml:space="preserve">Implementar el 100% del plan de auditorías internas al Sistema de Gestión Integral </v>
      </c>
      <c r="I316" s="35">
        <f>'PROGRAMADO_METAS_PRODUCTO 2018'!J316</f>
        <v>100</v>
      </c>
      <c r="J316" s="35" t="str">
        <f>'PROGRAMADO_METAS_PRODUCTO 2018'!K316</f>
        <v>Mantenimiento
(Stock)</v>
      </c>
      <c r="K316" s="35" t="str">
        <f>'PROGRAMADO_METAS_PRODUCTO 2018'!L316</f>
        <v>ADM289</v>
      </c>
      <c r="L316" s="35" t="str">
        <f>'PROGRAMADO_METAS_PRODUCTO 2018'!N316</f>
        <v>Plan de auditorias implemetado</v>
      </c>
      <c r="M316" s="35" t="str">
        <f>'PROGRAMADO_METAS_PRODUCTO 2018'!O316</f>
        <v>Evaluación y Seguimiento a la Gestión Institucional</v>
      </c>
      <c r="N316" s="35">
        <f>'PROGRAMADO_METAS_PRODUCTO 2018'!Q316</f>
        <v>100</v>
      </c>
      <c r="O316" s="53">
        <f>'PROGRAMADO_METAS_PRODUCTO 2018'!R316</f>
        <v>100</v>
      </c>
      <c r="P316" s="53">
        <f>'PROGRAMADO_METAS_PRODUCTO 2018'!S316</f>
        <v>100</v>
      </c>
      <c r="Q316" s="53">
        <f>'PROGRAMADO_METAS_PRODUCTO 2018'!T316</f>
        <v>100</v>
      </c>
      <c r="R316" s="53">
        <f>'PROGRAMADO_METAS_PRODUCTO 2018'!U316</f>
        <v>100</v>
      </c>
      <c r="S316" s="35" t="str">
        <f>'PROGRAMADO_METAS_PRODUCTO 2018'!V316</f>
        <v>Secretaría de Servicios Administrativos</v>
      </c>
      <c r="T316" s="158"/>
      <c r="U316" s="14">
        <v>47.368421052631597</v>
      </c>
      <c r="V316" s="14">
        <v>57.894736842105296</v>
      </c>
      <c r="W316" s="14">
        <v>63.157894736842103</v>
      </c>
      <c r="X316" s="14">
        <v>73.680000000000007</v>
      </c>
      <c r="Y316" s="14">
        <v>84.210526315789494</v>
      </c>
      <c r="Z316" s="14">
        <v>89.5</v>
      </c>
      <c r="AA316" s="159">
        <v>89.5</v>
      </c>
      <c r="AB316" s="186"/>
      <c r="AC316" s="160">
        <v>0</v>
      </c>
      <c r="AD316" s="25">
        <v>0</v>
      </c>
      <c r="AE316" s="25">
        <v>0</v>
      </c>
      <c r="AF316" s="25">
        <v>0</v>
      </c>
      <c r="AG316" s="25">
        <v>25</v>
      </c>
      <c r="AH316" s="25">
        <v>71</v>
      </c>
      <c r="AI316" s="25">
        <v>95</v>
      </c>
      <c r="AJ316" s="25">
        <v>95</v>
      </c>
      <c r="AK316" s="25">
        <v>95</v>
      </c>
      <c r="AL316" s="25">
        <v>95</v>
      </c>
      <c r="AM316" s="25">
        <v>95</v>
      </c>
      <c r="AN316" s="25">
        <v>95</v>
      </c>
      <c r="AO316" s="159">
        <v>95</v>
      </c>
    </row>
    <row r="317" spans="1:41" s="97" customFormat="1" ht="63.75">
      <c r="A317" s="352"/>
      <c r="B317" s="349"/>
      <c r="C317" s="358"/>
      <c r="D317" s="35" t="e">
        <f>#REF!</f>
        <v>#REF!</v>
      </c>
      <c r="E317" s="22" t="e">
        <f>#REF!</f>
        <v>#REF!</v>
      </c>
      <c r="F317" s="35">
        <f>'PROGRAMADO_METAS_PRODUCTO 2018'!F317</f>
        <v>290</v>
      </c>
      <c r="G317" s="22">
        <f>'PROGRAMADO_METAS_PRODUCTO 2018'!G317</f>
        <v>100</v>
      </c>
      <c r="H317" s="35" t="str">
        <f>'PROGRAMADO_METAS_PRODUCTO 2018'!I317</f>
        <v>Formular e implementar una estrategia de acompañamiento a las actuaciones administrativas que garanticen la observancia del debido proceso</v>
      </c>
      <c r="I317" s="35">
        <f>'PROGRAMADO_METAS_PRODUCTO 2018'!J317</f>
        <v>1</v>
      </c>
      <c r="J317" s="35" t="str">
        <f>'PROGRAMADO_METAS_PRODUCTO 2018'!K317</f>
        <v>Mantenimiento
(Stock)</v>
      </c>
      <c r="K317" s="35" t="str">
        <f>'PROGRAMADO_METAS_PRODUCTO 2018'!L317</f>
        <v>JUR290</v>
      </c>
      <c r="L317" s="35" t="str">
        <f>'PROGRAMADO_METAS_PRODUCTO 2018'!N317</f>
        <v>Avance en la formulación e implementación de la estrategia de acompañamiento a las actuaciones administrativas</v>
      </c>
      <c r="M317" s="35" t="str">
        <f>'PROGRAMADO_METAS_PRODUCTO 2018'!O317</f>
        <v>Servicios Juridicos</v>
      </c>
      <c r="N317" s="35">
        <f>'PROGRAMADO_METAS_PRODUCTO 2018'!Q317</f>
        <v>0</v>
      </c>
      <c r="O317" s="53">
        <f>'PROGRAMADO_METAS_PRODUCTO 2018'!R317</f>
        <v>1</v>
      </c>
      <c r="P317" s="53">
        <f>'PROGRAMADO_METAS_PRODUCTO 2018'!S317</f>
        <v>1</v>
      </c>
      <c r="Q317" s="53">
        <f>'PROGRAMADO_METAS_PRODUCTO 2018'!T317</f>
        <v>1</v>
      </c>
      <c r="R317" s="53">
        <f>'PROGRAMADO_METAS_PRODUCTO 2018'!U317</f>
        <v>1</v>
      </c>
      <c r="S317" s="35" t="str">
        <f>'PROGRAMADO_METAS_PRODUCTO 2018'!V317</f>
        <v>Secretaría Jurídica</v>
      </c>
      <c r="T317" s="158"/>
      <c r="U317" s="14">
        <v>0</v>
      </c>
      <c r="V317" s="14">
        <v>100</v>
      </c>
      <c r="W317" s="14">
        <v>100</v>
      </c>
      <c r="X317" s="14">
        <v>100</v>
      </c>
      <c r="Y317" s="14">
        <v>100</v>
      </c>
      <c r="Z317" s="14">
        <v>100</v>
      </c>
      <c r="AA317" s="159">
        <v>100</v>
      </c>
      <c r="AB317" s="191"/>
      <c r="AC317" s="160">
        <v>100</v>
      </c>
      <c r="AD317" s="25">
        <v>100</v>
      </c>
      <c r="AE317" s="25">
        <v>100</v>
      </c>
      <c r="AF317" s="25">
        <v>100</v>
      </c>
      <c r="AG317" s="25">
        <v>100</v>
      </c>
      <c r="AH317" s="25">
        <v>100</v>
      </c>
      <c r="AI317" s="25">
        <v>100</v>
      </c>
      <c r="AJ317" s="25">
        <v>100</v>
      </c>
      <c r="AK317" s="25">
        <v>100</v>
      </c>
      <c r="AL317" s="25">
        <v>100</v>
      </c>
      <c r="AM317" s="25">
        <v>100</v>
      </c>
      <c r="AN317" s="25">
        <v>100</v>
      </c>
      <c r="AO317" s="159">
        <v>100</v>
      </c>
    </row>
    <row r="318" spans="1:41" s="87" customFormat="1" ht="51">
      <c r="A318" s="368" t="str">
        <f>'[1]2_ESTRUCTURA_PDM'!H57</f>
        <v>4.1.02</v>
      </c>
      <c r="B318" s="349">
        <f>'[1]2_ESTRUCTURA_PDM'!I57</f>
        <v>20</v>
      </c>
      <c r="C318" s="369" t="str">
        <f>'[1]2_ESTRUCTURA_PDM'!J57</f>
        <v>Información para la planeación estratégica local en el marco de los Objetivos de Desarrollo  Sostenible</v>
      </c>
      <c r="D318" s="352" t="e">
        <f>#REF!</f>
        <v>#REF!</v>
      </c>
      <c r="E318" s="349" t="e">
        <f>#REF!</f>
        <v>#REF!</v>
      </c>
      <c r="F318" s="35">
        <f>'PROGRAMADO_METAS_PRODUCTO 2018'!F318</f>
        <v>291</v>
      </c>
      <c r="G318" s="22">
        <f>'PROGRAMADO_METAS_PRODUCTO 2018'!G318</f>
        <v>20</v>
      </c>
      <c r="H318" s="35" t="str">
        <f>'PROGRAMADO_METAS_PRODUCTO 2018'!I318</f>
        <v>Formular y poner en marcha un Plan Estadístico y Geográfico municipal</v>
      </c>
      <c r="I318" s="35">
        <f>'PROGRAMADO_METAS_PRODUCTO 2018'!J318</f>
        <v>100</v>
      </c>
      <c r="J318" s="35" t="str">
        <f>'PROGRAMADO_METAS_PRODUCTO 2018'!K318</f>
        <v>Incremento
(Acumulado)</v>
      </c>
      <c r="K318" s="35" t="str">
        <f>'PROGRAMADO_METAS_PRODUCTO 2018'!L318</f>
        <v>PLA291</v>
      </c>
      <c r="L318" s="35" t="str">
        <f>'PROGRAMADO_METAS_PRODUCTO 2018'!N318</f>
        <v>Porcentaje de avance en la formulación e implementación del Plan Estadístico y Geográfico Municipal</v>
      </c>
      <c r="M318" s="35" t="str">
        <f>'PROGRAMADO_METAS_PRODUCTO 2018'!O318</f>
        <v>Servicios Estadísticos y Geográficos</v>
      </c>
      <c r="N318" s="35">
        <f>'PROGRAMADO_METAS_PRODUCTO 2018'!Q318</f>
        <v>0</v>
      </c>
      <c r="O318" s="53">
        <f>'PROGRAMADO_METAS_PRODUCTO 2018'!R318</f>
        <v>10</v>
      </c>
      <c r="P318" s="53">
        <f>'PROGRAMADO_METAS_PRODUCTO 2018'!S318</f>
        <v>90</v>
      </c>
      <c r="Q318" s="53">
        <f>'PROGRAMADO_METAS_PRODUCTO 2018'!T318</f>
        <v>0</v>
      </c>
      <c r="R318" s="53">
        <f>'PROGRAMADO_METAS_PRODUCTO 2018'!U318</f>
        <v>0</v>
      </c>
      <c r="S318" s="35" t="str">
        <f>'PROGRAMADO_METAS_PRODUCTO 2018'!V318</f>
        <v>Secretaría de Planeación</v>
      </c>
      <c r="T318" s="158"/>
      <c r="U318" s="14">
        <v>0</v>
      </c>
      <c r="V318" s="14">
        <v>25</v>
      </c>
      <c r="W318" s="14">
        <v>50</v>
      </c>
      <c r="X318" s="14">
        <v>75</v>
      </c>
      <c r="Y318" s="14">
        <v>100</v>
      </c>
      <c r="Z318" s="14">
        <v>100</v>
      </c>
      <c r="AA318" s="159">
        <v>100</v>
      </c>
      <c r="AB318" s="185"/>
      <c r="AC318" s="160">
        <v>10</v>
      </c>
      <c r="AD318" s="25">
        <v>11.9</v>
      </c>
      <c r="AE318" s="25">
        <v>15.299999999999999</v>
      </c>
      <c r="AF318" s="25">
        <v>15.299999999999999</v>
      </c>
      <c r="AG318" s="25">
        <v>15.299999999999999</v>
      </c>
      <c r="AH318" s="25">
        <v>17.5</v>
      </c>
      <c r="AI318" s="25">
        <v>17.5</v>
      </c>
      <c r="AJ318" s="25">
        <v>17.5</v>
      </c>
      <c r="AK318" s="25">
        <v>17.5</v>
      </c>
      <c r="AL318" s="25">
        <v>17.5</v>
      </c>
      <c r="AM318" s="25">
        <v>17.5</v>
      </c>
      <c r="AN318" s="25">
        <v>44</v>
      </c>
      <c r="AO318" s="159">
        <v>44</v>
      </c>
    </row>
    <row r="319" spans="1:41" s="87" customFormat="1" ht="45.75" customHeight="1">
      <c r="A319" s="352"/>
      <c r="B319" s="349"/>
      <c r="C319" s="354"/>
      <c r="D319" s="352"/>
      <c r="E319" s="349"/>
      <c r="F319" s="35">
        <f>'PROGRAMADO_METAS_PRODUCTO 2018'!F319</f>
        <v>292</v>
      </c>
      <c r="G319" s="22">
        <f>'PROGRAMADO_METAS_PRODUCTO 2018'!G319</f>
        <v>30</v>
      </c>
      <c r="H319" s="35" t="str">
        <f>'PROGRAMADO_METAS_PRODUCTO 2018'!I319</f>
        <v>Crear el observatorio para el seguimiento a los objetivos de Desarrollo Sostenible</v>
      </c>
      <c r="I319" s="35">
        <f>'PROGRAMADO_METAS_PRODUCTO 2018'!J319</f>
        <v>100</v>
      </c>
      <c r="J319" s="35" t="str">
        <f>'PROGRAMADO_METAS_PRODUCTO 2018'!K319</f>
        <v>Incremento
(Acumulado)</v>
      </c>
      <c r="K319" s="35" t="str">
        <f>'PROGRAMADO_METAS_PRODUCTO 2018'!L319</f>
        <v>PLA292</v>
      </c>
      <c r="L319" s="35" t="str">
        <f>'PROGRAMADO_METAS_PRODUCTO 2018'!N319</f>
        <v>Porcentaje de avance en la implementación del observatorio de los ODS</v>
      </c>
      <c r="M319" s="35" t="str">
        <f>'PROGRAMADO_METAS_PRODUCTO 2018'!O319</f>
        <v>Servicios Estadísticos y Geográficos</v>
      </c>
      <c r="N319" s="35">
        <f>'PROGRAMADO_METAS_PRODUCTO 2018'!Q319</f>
        <v>0</v>
      </c>
      <c r="O319" s="53">
        <f>'PROGRAMADO_METAS_PRODUCTO 2018'!R319</f>
        <v>0</v>
      </c>
      <c r="P319" s="53">
        <f>'PROGRAMADO_METAS_PRODUCTO 2018'!S319</f>
        <v>35</v>
      </c>
      <c r="Q319" s="53">
        <f>'PROGRAMADO_METAS_PRODUCTO 2018'!T319</f>
        <v>35</v>
      </c>
      <c r="R319" s="53">
        <f>'PROGRAMADO_METAS_PRODUCTO 2018'!U319</f>
        <v>30</v>
      </c>
      <c r="S319" s="35" t="str">
        <f>'PROGRAMADO_METAS_PRODUCTO 2018'!V319</f>
        <v>Secretaría de Planeación</v>
      </c>
      <c r="T319" s="158"/>
      <c r="U319" s="14" t="s">
        <v>850</v>
      </c>
      <c r="V319" s="14" t="s">
        <v>850</v>
      </c>
      <c r="W319" s="14" t="s">
        <v>850</v>
      </c>
      <c r="X319" s="14" t="s">
        <v>850</v>
      </c>
      <c r="Y319" s="14" t="s">
        <v>850</v>
      </c>
      <c r="Z319" s="14" t="s">
        <v>850</v>
      </c>
      <c r="AA319" s="159" t="s">
        <v>850</v>
      </c>
      <c r="AB319" s="185"/>
      <c r="AC319" s="160">
        <v>0</v>
      </c>
      <c r="AD319" s="25">
        <v>0</v>
      </c>
      <c r="AE319" s="25">
        <v>0</v>
      </c>
      <c r="AF319" s="25">
        <v>0</v>
      </c>
      <c r="AG319" s="25">
        <v>0</v>
      </c>
      <c r="AH319" s="25">
        <v>0</v>
      </c>
      <c r="AI319" s="25">
        <v>0</v>
      </c>
      <c r="AJ319" s="25">
        <v>0</v>
      </c>
      <c r="AK319" s="25">
        <v>0</v>
      </c>
      <c r="AL319" s="25">
        <v>0</v>
      </c>
      <c r="AM319" s="25">
        <v>0</v>
      </c>
      <c r="AN319" s="25">
        <v>100</v>
      </c>
      <c r="AO319" s="159">
        <v>100</v>
      </c>
    </row>
    <row r="320" spans="1:41" s="87" customFormat="1" ht="57" customHeight="1">
      <c r="A320" s="352"/>
      <c r="B320" s="349"/>
      <c r="C320" s="354"/>
      <c r="D320" s="352"/>
      <c r="E320" s="349"/>
      <c r="F320" s="35">
        <f>'PROGRAMADO_METAS_PRODUCTO 2018'!F320</f>
        <v>293</v>
      </c>
      <c r="G320" s="22">
        <f>'PROGRAMADO_METAS_PRODUCTO 2018'!G320</f>
        <v>25</v>
      </c>
      <c r="H320" s="35" t="str">
        <f>'PROGRAMADO_METAS_PRODUCTO 2018'!I320</f>
        <v>Aumentar a cinco (5) los sectores incorporados a los Sistemas de Información Estadística y Geográfica</v>
      </c>
      <c r="I320" s="35">
        <f>'PROGRAMADO_METAS_PRODUCTO 2018'!J320</f>
        <v>5</v>
      </c>
      <c r="J320" s="35" t="str">
        <f>'PROGRAMADO_METAS_PRODUCTO 2018'!K320</f>
        <v>Incremento
(Acumulado)</v>
      </c>
      <c r="K320" s="35" t="str">
        <f>'PROGRAMADO_METAS_PRODUCTO 2018'!L320</f>
        <v>PLA293</v>
      </c>
      <c r="L320" s="35" t="str">
        <f>'PROGRAMADO_METAS_PRODUCTO 2018'!N320</f>
        <v>Número de sectores incorporados a los Sistema de Información Estadística y Geográfica</v>
      </c>
      <c r="M320" s="35" t="str">
        <f>'PROGRAMADO_METAS_PRODUCTO 2018'!O320</f>
        <v>Servicios Estadísticos y Geográficos</v>
      </c>
      <c r="N320" s="35">
        <f>'PROGRAMADO_METAS_PRODUCTO 2018'!Q320</f>
        <v>3</v>
      </c>
      <c r="O320" s="38">
        <f>'PROGRAMADO_METAS_PRODUCTO 2018'!R320</f>
        <v>0</v>
      </c>
      <c r="P320" s="38">
        <f>'PROGRAMADO_METAS_PRODUCTO 2018'!S320</f>
        <v>1</v>
      </c>
      <c r="Q320" s="38">
        <f>'PROGRAMADO_METAS_PRODUCTO 2018'!T320</f>
        <v>1</v>
      </c>
      <c r="R320" s="38">
        <f>'PROGRAMADO_METAS_PRODUCTO 2018'!U320</f>
        <v>0</v>
      </c>
      <c r="S320" s="35" t="str">
        <f>'PROGRAMADO_METAS_PRODUCTO 2018'!V320</f>
        <v>Secretaría de Planeación</v>
      </c>
      <c r="T320" s="158"/>
      <c r="U320" s="14" t="s">
        <v>850</v>
      </c>
      <c r="V320" s="14" t="s">
        <v>850</v>
      </c>
      <c r="W320" s="14" t="s">
        <v>850</v>
      </c>
      <c r="X320" s="14" t="s">
        <v>850</v>
      </c>
      <c r="Y320" s="14" t="s">
        <v>850</v>
      </c>
      <c r="Z320" s="14" t="s">
        <v>850</v>
      </c>
      <c r="AA320" s="159" t="s">
        <v>850</v>
      </c>
      <c r="AB320" s="185"/>
      <c r="AC320" s="160">
        <v>0</v>
      </c>
      <c r="AD320" s="25">
        <v>0</v>
      </c>
      <c r="AE320" s="25">
        <v>0</v>
      </c>
      <c r="AF320" s="25">
        <v>0</v>
      </c>
      <c r="AG320" s="25">
        <v>0</v>
      </c>
      <c r="AH320" s="25">
        <v>0</v>
      </c>
      <c r="AI320" s="25">
        <v>0</v>
      </c>
      <c r="AJ320" s="25">
        <v>0</v>
      </c>
      <c r="AK320" s="25">
        <v>30</v>
      </c>
      <c r="AL320" s="25">
        <v>70</v>
      </c>
      <c r="AM320" s="25">
        <v>70</v>
      </c>
      <c r="AN320" s="25">
        <v>90</v>
      </c>
      <c r="AO320" s="159">
        <v>90</v>
      </c>
    </row>
    <row r="321" spans="1:41" s="87" customFormat="1" ht="53.25" customHeight="1">
      <c r="A321" s="352"/>
      <c r="B321" s="349"/>
      <c r="C321" s="358"/>
      <c r="D321" s="352"/>
      <c r="E321" s="349"/>
      <c r="F321" s="35">
        <f>'PROGRAMADO_METAS_PRODUCTO 2018'!F321</f>
        <v>294</v>
      </c>
      <c r="G321" s="22">
        <f>'PROGRAMADO_METAS_PRODUCTO 2018'!G321</f>
        <v>25</v>
      </c>
      <c r="H321" s="35" t="str">
        <f>'PROGRAMADO_METAS_PRODUCTO 2018'!I321</f>
        <v>Mantener actualizada al 80% la información temática  del Sistema de Información Geográfica (SIG)</v>
      </c>
      <c r="I321" s="35">
        <f>'PROGRAMADO_METAS_PRODUCTO 2018'!J321</f>
        <v>80</v>
      </c>
      <c r="J321" s="35" t="str">
        <f>'PROGRAMADO_METAS_PRODUCTO 2018'!K321</f>
        <v>Mantenimiento
(Stock)</v>
      </c>
      <c r="K321" s="35" t="str">
        <f>'PROGRAMADO_METAS_PRODUCTO 2018'!L321</f>
        <v>PLA294</v>
      </c>
      <c r="L321" s="35" t="str">
        <f>'PROGRAMADO_METAS_PRODUCTO 2018'!N321</f>
        <v>Porcentaje de actualización de la información temática del SIG</v>
      </c>
      <c r="M321" s="35" t="str">
        <f>'PROGRAMADO_METAS_PRODUCTO 2018'!O321</f>
        <v>Servicios Estadísticos y Geográficos</v>
      </c>
      <c r="N321" s="40">
        <f>'PROGRAMADO_METAS_PRODUCTO 2018'!Q321</f>
        <v>80</v>
      </c>
      <c r="O321" s="38">
        <f>'PROGRAMADO_METAS_PRODUCTO 2018'!R321</f>
        <v>80</v>
      </c>
      <c r="P321" s="38">
        <f>'PROGRAMADO_METAS_PRODUCTO 2018'!S321</f>
        <v>80</v>
      </c>
      <c r="Q321" s="38">
        <f>'PROGRAMADO_METAS_PRODUCTO 2018'!T321</f>
        <v>80</v>
      </c>
      <c r="R321" s="38">
        <f>'PROGRAMADO_METAS_PRODUCTO 2018'!U321</f>
        <v>80</v>
      </c>
      <c r="S321" s="35" t="str">
        <f>'PROGRAMADO_METAS_PRODUCTO 2018'!V321</f>
        <v>Secretaría de Planeación</v>
      </c>
      <c r="T321" s="158"/>
      <c r="U321" s="14">
        <v>0</v>
      </c>
      <c r="V321" s="14">
        <v>25</v>
      </c>
      <c r="W321" s="14">
        <v>50</v>
      </c>
      <c r="X321" s="14">
        <v>75</v>
      </c>
      <c r="Y321" s="14">
        <v>100</v>
      </c>
      <c r="Z321" s="14">
        <v>100</v>
      </c>
      <c r="AA321" s="159">
        <v>100</v>
      </c>
      <c r="AB321" s="185"/>
      <c r="AC321" s="160">
        <v>100</v>
      </c>
      <c r="AD321" s="25">
        <v>98.75</v>
      </c>
      <c r="AE321" s="25">
        <v>99.166666666666657</v>
      </c>
      <c r="AF321" s="25">
        <v>98.125</v>
      </c>
      <c r="AG321" s="25">
        <v>98.5</v>
      </c>
      <c r="AH321" s="25">
        <v>98.75</v>
      </c>
      <c r="AI321" s="25">
        <v>98.928571428571416</v>
      </c>
      <c r="AJ321" s="25">
        <v>99.0625</v>
      </c>
      <c r="AK321" s="25">
        <v>99.166666666666657</v>
      </c>
      <c r="AL321" s="25">
        <v>99.25</v>
      </c>
      <c r="AM321" s="25">
        <v>99.318181818181813</v>
      </c>
      <c r="AN321" s="25">
        <v>99.375</v>
      </c>
      <c r="AO321" s="159">
        <v>99.375</v>
      </c>
    </row>
    <row r="322" spans="1:41" s="89" customFormat="1" ht="38.25">
      <c r="A322" s="362" t="str">
        <f>'[1]2_ESTRUCTURA_PDM'!H58</f>
        <v>4.1.03</v>
      </c>
      <c r="B322" s="339">
        <f>'[1]2_ESTRUCTURA_PDM'!I58</f>
        <v>15</v>
      </c>
      <c r="C322" s="369" t="str">
        <f>'[1]2_ESTRUCTURA_PDM'!J58</f>
        <v>Modernización de los sistemas de información de la administración municipal</v>
      </c>
      <c r="D322" s="331" t="e">
        <f>#REF!</f>
        <v>#REF!</v>
      </c>
      <c r="E322" s="333" t="e">
        <f>#REF!</f>
        <v>#REF!</v>
      </c>
      <c r="F322" s="35">
        <f>'PROGRAMADO_METAS_PRODUCTO 2018'!F322</f>
        <v>295</v>
      </c>
      <c r="G322" s="22">
        <f>'PROGRAMADO_METAS_PRODUCTO 2018'!G322</f>
        <v>50</v>
      </c>
      <c r="H322" s="35" t="str">
        <f>'PROGRAMADO_METAS_PRODUCTO 2018'!I322</f>
        <v>Renovar el 70% del software de la administra-ción central municipal</v>
      </c>
      <c r="I322" s="35">
        <f>'PROGRAMADO_METAS_PRODUCTO 2018'!J322</f>
        <v>70</v>
      </c>
      <c r="J322" s="35" t="str">
        <f>'PROGRAMADO_METAS_PRODUCTO 2018'!K322</f>
        <v>Incremento
(Acumulado)</v>
      </c>
      <c r="K322" s="35" t="str">
        <f>'PROGRAMADO_METAS_PRODUCTO 2018'!L322</f>
        <v>ADM295</v>
      </c>
      <c r="L322" s="35" t="str">
        <f>'PROGRAMADO_METAS_PRODUCTO 2018'!N322</f>
        <v>Porcentaje de software renovado</v>
      </c>
      <c r="M322" s="35" t="str">
        <f>'PROGRAMADO_METAS_PRODUCTO 2018'!O322</f>
        <v>Servicios Administrativos</v>
      </c>
      <c r="N322" s="35">
        <f>'PROGRAMADO_METAS_PRODUCTO 2018'!Q322</f>
        <v>9</v>
      </c>
      <c r="O322" s="38">
        <f>'PROGRAMADO_METAS_PRODUCTO 2018'!R322</f>
        <v>10</v>
      </c>
      <c r="P322" s="38">
        <f>'PROGRAMADO_METAS_PRODUCTO 2018'!S322</f>
        <v>20</v>
      </c>
      <c r="Q322" s="38">
        <f>'PROGRAMADO_METAS_PRODUCTO 2018'!T322</f>
        <v>20</v>
      </c>
      <c r="R322" s="38">
        <f>'PROGRAMADO_METAS_PRODUCTO 2018'!U322</f>
        <v>20</v>
      </c>
      <c r="S322" s="35" t="str">
        <f>'PROGRAMADO_METAS_PRODUCTO 2018'!V322</f>
        <v>Secretaría de Servicios Administrativos</v>
      </c>
      <c r="T322" s="158"/>
      <c r="U322" s="14">
        <v>26</v>
      </c>
      <c r="V322" s="14">
        <v>82</v>
      </c>
      <c r="W322" s="14">
        <v>99</v>
      </c>
      <c r="X322" s="14">
        <v>99</v>
      </c>
      <c r="Y322" s="14">
        <v>99</v>
      </c>
      <c r="Z322" s="14">
        <v>99</v>
      </c>
      <c r="AA322" s="159">
        <v>99</v>
      </c>
      <c r="AB322" s="186"/>
      <c r="AC322" s="160">
        <v>49.666666666666671</v>
      </c>
      <c r="AD322" s="25">
        <v>49.666666666666671</v>
      </c>
      <c r="AE322" s="25">
        <v>73</v>
      </c>
      <c r="AF322" s="25">
        <v>99.36666666666666</v>
      </c>
      <c r="AG322" s="25">
        <v>117.39999999999999</v>
      </c>
      <c r="AH322" s="25">
        <v>130.26666666666665</v>
      </c>
      <c r="AI322" s="25">
        <v>130.26666666666665</v>
      </c>
      <c r="AJ322" s="25">
        <v>130.26666666666665</v>
      </c>
      <c r="AK322" s="25">
        <v>130.26666666666665</v>
      </c>
      <c r="AL322" s="25">
        <v>163.86666666666665</v>
      </c>
      <c r="AM322" s="25">
        <v>171.2</v>
      </c>
      <c r="AN322" s="25">
        <v>171.2</v>
      </c>
      <c r="AO322" s="159">
        <v>100</v>
      </c>
    </row>
    <row r="323" spans="1:41" s="89" customFormat="1" ht="25.5">
      <c r="A323" s="336"/>
      <c r="B323" s="339"/>
      <c r="C323" s="354"/>
      <c r="D323" s="361"/>
      <c r="E323" s="356"/>
      <c r="F323" s="35">
        <f>'PROGRAMADO_METAS_PRODUCTO 2018'!F323</f>
        <v>296</v>
      </c>
      <c r="G323" s="22">
        <f>'PROGRAMADO_METAS_PRODUCTO 2018'!G323</f>
        <v>50</v>
      </c>
      <c r="H323" s="35" t="str">
        <f>'PROGRAMADO_METAS_PRODUCTO 2018'!I323</f>
        <v>Renovar en 70% del hardware de la administración municipal</v>
      </c>
      <c r="I323" s="35">
        <f>'PROGRAMADO_METAS_PRODUCTO 2018'!J323</f>
        <v>70</v>
      </c>
      <c r="J323" s="35" t="str">
        <f>'PROGRAMADO_METAS_PRODUCTO 2018'!K323</f>
        <v>Incremento
(Acumulado)</v>
      </c>
      <c r="K323" s="35" t="str">
        <f>'PROGRAMADO_METAS_PRODUCTO 2018'!L323</f>
        <v>ADM296</v>
      </c>
      <c r="L323" s="35" t="str">
        <f>'PROGRAMADO_METAS_PRODUCTO 2018'!N323</f>
        <v>Porcentaje de hardware renovado</v>
      </c>
      <c r="M323" s="35" t="str">
        <f>'PROGRAMADO_METAS_PRODUCTO 2018'!O323</f>
        <v>Servicios Administrativos</v>
      </c>
      <c r="N323" s="35">
        <f>'PROGRAMADO_METAS_PRODUCTO 2018'!Q323</f>
        <v>10</v>
      </c>
      <c r="O323" s="38">
        <f>'PROGRAMADO_METAS_PRODUCTO 2018'!R323</f>
        <v>10</v>
      </c>
      <c r="P323" s="38">
        <f>'PROGRAMADO_METAS_PRODUCTO 2018'!S323</f>
        <v>20</v>
      </c>
      <c r="Q323" s="38">
        <f>'PROGRAMADO_METAS_PRODUCTO 2018'!T323</f>
        <v>20</v>
      </c>
      <c r="R323" s="38">
        <f>'PROGRAMADO_METAS_PRODUCTO 2018'!U323</f>
        <v>20</v>
      </c>
      <c r="S323" s="35" t="str">
        <f>'PROGRAMADO_METAS_PRODUCTO 2018'!V323</f>
        <v>Secretaría de Servicios Administrativos</v>
      </c>
      <c r="T323" s="158"/>
      <c r="U323" s="14">
        <v>8</v>
      </c>
      <c r="V323" s="14">
        <v>8</v>
      </c>
      <c r="W323" s="14">
        <v>57.999999999999993</v>
      </c>
      <c r="X323" s="14">
        <v>57.999999999999993</v>
      </c>
      <c r="Y323" s="14">
        <v>57.999999999999993</v>
      </c>
      <c r="Z323" s="14">
        <v>57.999999999999993</v>
      </c>
      <c r="AA323" s="159">
        <v>57.999999999999993</v>
      </c>
      <c r="AB323" s="186"/>
      <c r="AC323" s="160">
        <v>36.000000000000007</v>
      </c>
      <c r="AD323" s="25">
        <v>36.000000000000007</v>
      </c>
      <c r="AE323" s="25">
        <v>46</v>
      </c>
      <c r="AF323" s="25">
        <v>57.366666666666667</v>
      </c>
      <c r="AG323" s="25">
        <v>62.233333333333341</v>
      </c>
      <c r="AH323" s="25">
        <v>62.233333333333341</v>
      </c>
      <c r="AI323" s="25">
        <v>62.266666666666673</v>
      </c>
      <c r="AJ323" s="25">
        <v>62.266666666666673</v>
      </c>
      <c r="AK323" s="25">
        <v>75.566666666666677</v>
      </c>
      <c r="AL323" s="25">
        <v>81.400000000000006</v>
      </c>
      <c r="AM323" s="25">
        <v>115.06666666666668</v>
      </c>
      <c r="AN323" s="25">
        <v>115.06666666666668</v>
      </c>
      <c r="AO323" s="159">
        <v>100</v>
      </c>
    </row>
    <row r="324" spans="1:41" s="65" customFormat="1" ht="38.25">
      <c r="A324" s="336"/>
      <c r="B324" s="339"/>
      <c r="C324" s="354"/>
      <c r="D324" s="331" t="e">
        <f>#REF!</f>
        <v>#REF!</v>
      </c>
      <c r="E324" s="333" t="e">
        <f>#REF!</f>
        <v>#REF!</v>
      </c>
      <c r="F324" s="35">
        <f>'PROGRAMADO_METAS_PRODUCTO 2018'!F324</f>
        <v>297</v>
      </c>
      <c r="G324" s="22">
        <f>'PROGRAMADO_METAS_PRODUCTO 2018'!G324</f>
        <v>15</v>
      </c>
      <c r="H324" s="35" t="str">
        <f>'PROGRAMADO_METAS_PRODUCTO 2018'!I324</f>
        <v xml:space="preserve">Lograr mantener un promedio el recaudo del 90% en impuesto predial </v>
      </c>
      <c r="I324" s="35">
        <f>'PROGRAMADO_METAS_PRODUCTO 2018'!J324</f>
        <v>90</v>
      </c>
      <c r="J324" s="35" t="str">
        <f>'PROGRAMADO_METAS_PRODUCTO 2018'!K324</f>
        <v>Incremento
(Flujo)</v>
      </c>
      <c r="K324" s="35" t="str">
        <f>'PROGRAMADO_METAS_PRODUCTO 2018'!L324</f>
        <v>HAC297</v>
      </c>
      <c r="L324" s="35" t="str">
        <f>'PROGRAMADO_METAS_PRODUCTO 2018'!N324</f>
        <v>Recaudo promedio de impuesto predial</v>
      </c>
      <c r="M324" s="35" t="str">
        <f>'PROGRAMADO_METAS_PRODUCTO 2018'!O324</f>
        <v>Servicios Financieros y Contables</v>
      </c>
      <c r="N324" s="40">
        <f>'PROGRAMADO_METAS_PRODUCTO 2018'!Q324</f>
        <v>82</v>
      </c>
      <c r="O324" s="157">
        <f>'PROGRAMADO_METAS_PRODUCTO 2018'!R324</f>
        <v>85</v>
      </c>
      <c r="P324" s="157">
        <f>'PROGRAMADO_METAS_PRODUCTO 2018'!S324</f>
        <v>87</v>
      </c>
      <c r="Q324" s="157">
        <f>'PROGRAMADO_METAS_PRODUCTO 2018'!T324</f>
        <v>89</v>
      </c>
      <c r="R324" s="157">
        <f>'PROGRAMADO_METAS_PRODUCTO 2018'!U324</f>
        <v>90</v>
      </c>
      <c r="S324" s="35" t="str">
        <f>'PROGRAMADO_METAS_PRODUCTO 2018'!V324</f>
        <v>Secretaría de Hacienda</v>
      </c>
      <c r="T324" s="158"/>
      <c r="U324" s="14">
        <v>78.47058823529413</v>
      </c>
      <c r="V324" s="14">
        <v>83.694117647058818</v>
      </c>
      <c r="W324" s="14">
        <v>87.811764705882354</v>
      </c>
      <c r="X324" s="14">
        <v>92.223529411764702</v>
      </c>
      <c r="Y324" s="14">
        <v>96.411764705882348</v>
      </c>
      <c r="Z324" s="14">
        <v>106.43529411764705</v>
      </c>
      <c r="AA324" s="159">
        <v>100</v>
      </c>
      <c r="AB324" s="175"/>
      <c r="AC324" s="160">
        <v>5.7471264367816091E-2</v>
      </c>
      <c r="AD324" s="25">
        <v>6.8965517241379309E-2</v>
      </c>
      <c r="AE324" s="25">
        <v>53.689655172413794</v>
      </c>
      <c r="AF324" s="25">
        <v>62.494252873563219</v>
      </c>
      <c r="AG324" s="25">
        <v>67.229885057471265</v>
      </c>
      <c r="AH324" s="25">
        <v>76.666666666666671</v>
      </c>
      <c r="AI324" s="25">
        <v>77.666666666666657</v>
      </c>
      <c r="AJ324" s="25">
        <v>85.620689655172413</v>
      </c>
      <c r="AK324" s="25">
        <v>87.402298850574724</v>
      </c>
      <c r="AL324" s="25">
        <v>94.81609195402298</v>
      </c>
      <c r="AM324" s="25">
        <v>96.609195402298838</v>
      </c>
      <c r="AN324" s="25">
        <v>105.75862068965517</v>
      </c>
      <c r="AO324" s="159">
        <v>100</v>
      </c>
    </row>
    <row r="325" spans="1:41" s="65" customFormat="1" ht="38.25">
      <c r="A325" s="336"/>
      <c r="B325" s="339"/>
      <c r="C325" s="354"/>
      <c r="D325" s="332"/>
      <c r="E325" s="334"/>
      <c r="F325" s="35">
        <f>'PROGRAMADO_METAS_PRODUCTO 2018'!F325</f>
        <v>298</v>
      </c>
      <c r="G325" s="22">
        <f>'PROGRAMADO_METAS_PRODUCTO 2018'!G325</f>
        <v>15</v>
      </c>
      <c r="H325" s="35" t="str">
        <f>'PROGRAMADO_METAS_PRODUCTO 2018'!I325</f>
        <v xml:space="preserve">Lograr y mantener un promedio de recaudo del 90% del Impuesto de Industria y Comercio </v>
      </c>
      <c r="I325" s="35">
        <f>'PROGRAMADO_METAS_PRODUCTO 2018'!J325</f>
        <v>90</v>
      </c>
      <c r="J325" s="35" t="str">
        <f>'PROGRAMADO_METAS_PRODUCTO 2018'!K325</f>
        <v>Mantenimiento
(Stock)</v>
      </c>
      <c r="K325" s="35" t="str">
        <f>'PROGRAMADO_METAS_PRODUCTO 2018'!L325</f>
        <v>HAC298</v>
      </c>
      <c r="L325" s="35" t="str">
        <f>'PROGRAMADO_METAS_PRODUCTO 2018'!N325</f>
        <v>Recaudo promedio del impuesto de Industria y Comercio</v>
      </c>
      <c r="M325" s="35" t="str">
        <f>'PROGRAMADO_METAS_PRODUCTO 2018'!O325</f>
        <v>Servicios Financieros y Contables</v>
      </c>
      <c r="N325" s="40">
        <f>'PROGRAMADO_METAS_PRODUCTO 2018'!Q325</f>
        <v>90</v>
      </c>
      <c r="O325" s="38">
        <f>'PROGRAMADO_METAS_PRODUCTO 2018'!R325</f>
        <v>90</v>
      </c>
      <c r="P325" s="38">
        <f>'PROGRAMADO_METAS_PRODUCTO 2018'!S325</f>
        <v>90</v>
      </c>
      <c r="Q325" s="38">
        <f>'PROGRAMADO_METAS_PRODUCTO 2018'!T325</f>
        <v>90</v>
      </c>
      <c r="R325" s="38">
        <f>'PROGRAMADO_METAS_PRODUCTO 2018'!U325</f>
        <v>90</v>
      </c>
      <c r="S325" s="35" t="str">
        <f>'PROGRAMADO_METAS_PRODUCTO 2018'!V325</f>
        <v>Secretaría de Hacienda</v>
      </c>
      <c r="T325" s="158"/>
      <c r="U325" s="14">
        <v>91.844444444444434</v>
      </c>
      <c r="V325" s="14">
        <v>96.311111111111117</v>
      </c>
      <c r="W325" s="14">
        <v>99.522222222222211</v>
      </c>
      <c r="X325" s="14">
        <v>103.35555555555555</v>
      </c>
      <c r="Y325" s="14">
        <v>105.89999999999999</v>
      </c>
      <c r="Z325" s="14">
        <v>110.2</v>
      </c>
      <c r="AA325" s="159">
        <v>100</v>
      </c>
      <c r="AB325" s="175"/>
      <c r="AC325" s="160">
        <v>0.26666666666666666</v>
      </c>
      <c r="AD325" s="25">
        <v>3.0333333333333332</v>
      </c>
      <c r="AE325" s="25">
        <v>42.37777777777778</v>
      </c>
      <c r="AF325" s="25">
        <v>66.944444444444443</v>
      </c>
      <c r="AG325" s="25">
        <v>81.077777777777783</v>
      </c>
      <c r="AH325" s="25">
        <v>85.277777777777771</v>
      </c>
      <c r="AI325" s="25">
        <v>90.48888888888888</v>
      </c>
      <c r="AJ325" s="25">
        <v>91.077777777777783</v>
      </c>
      <c r="AK325" s="25">
        <v>96.3</v>
      </c>
      <c r="AL325" s="25">
        <v>96.833333333333343</v>
      </c>
      <c r="AM325" s="25">
        <v>102.17777777777776</v>
      </c>
      <c r="AN325" s="25">
        <v>102.96666666666667</v>
      </c>
      <c r="AO325" s="159">
        <v>100</v>
      </c>
    </row>
    <row r="326" spans="1:41" s="65" customFormat="1" ht="38.25">
      <c r="A326" s="336"/>
      <c r="B326" s="339"/>
      <c r="C326" s="354"/>
      <c r="D326" s="332"/>
      <c r="E326" s="334"/>
      <c r="F326" s="35">
        <f>'PROGRAMADO_METAS_PRODUCTO 2018'!F326</f>
        <v>299</v>
      </c>
      <c r="G326" s="22">
        <f>'PROGRAMADO_METAS_PRODUCTO 2018'!G326</f>
        <v>14</v>
      </c>
      <c r="H326" s="35" t="str">
        <f>'PROGRAMADO_METAS_PRODUCTO 2018'!I326</f>
        <v>Incrementar a un 45% los ingresos propios como porcentaje de ingresos totales</v>
      </c>
      <c r="I326" s="35">
        <f>'PROGRAMADO_METAS_PRODUCTO 2018'!J326</f>
        <v>45</v>
      </c>
      <c r="J326" s="35" t="str">
        <f>'PROGRAMADO_METAS_PRODUCTO 2018'!K326</f>
        <v>Incremento
(Flujo)</v>
      </c>
      <c r="K326" s="35" t="str">
        <f>'PROGRAMADO_METAS_PRODUCTO 2018'!L326</f>
        <v>HAC299</v>
      </c>
      <c r="L326" s="35" t="str">
        <f>'PROGRAMADO_METAS_PRODUCTO 2018'!N326</f>
        <v>Porcentaje de ingresos propios</v>
      </c>
      <c r="M326" s="35" t="str">
        <f>'PROGRAMADO_METAS_PRODUCTO 2018'!O326</f>
        <v>Servicios Financieros y Contables</v>
      </c>
      <c r="N326" s="40">
        <f>'PROGRAMADO_METAS_PRODUCTO 2018'!Q326</f>
        <v>38</v>
      </c>
      <c r="O326" s="157">
        <f>'PROGRAMADO_METAS_PRODUCTO 2018'!R326</f>
        <v>40</v>
      </c>
      <c r="P326" s="157">
        <f>'PROGRAMADO_METAS_PRODUCTO 2018'!S326</f>
        <v>42</v>
      </c>
      <c r="Q326" s="157">
        <f>'PROGRAMADO_METAS_PRODUCTO 2018'!T326</f>
        <v>43</v>
      </c>
      <c r="R326" s="157">
        <f>'PROGRAMADO_METAS_PRODUCTO 2018'!U326</f>
        <v>45</v>
      </c>
      <c r="S326" s="35" t="str">
        <f>'PROGRAMADO_METAS_PRODUCTO 2018'!V326</f>
        <v>Secretaría de Hacienda</v>
      </c>
      <c r="T326" s="158"/>
      <c r="U326" s="14">
        <v>98.149999999999991</v>
      </c>
      <c r="V326" s="14">
        <v>97.962500000000006</v>
      </c>
      <c r="W326" s="14">
        <v>96.583333333333329</v>
      </c>
      <c r="X326" s="14">
        <v>95.687500000000014</v>
      </c>
      <c r="Y326" s="14">
        <v>94.00500000000001</v>
      </c>
      <c r="Z326" s="14">
        <v>91.483333333333348</v>
      </c>
      <c r="AA326" s="159">
        <v>91.483333333333348</v>
      </c>
      <c r="AB326" s="175"/>
      <c r="AC326" s="160">
        <v>58.690476190476183</v>
      </c>
      <c r="AD326" s="25">
        <v>43.595238095238095</v>
      </c>
      <c r="AE326" s="25">
        <v>85.357142857142861</v>
      </c>
      <c r="AF326" s="25">
        <v>80.785714285714278</v>
      </c>
      <c r="AG326" s="25">
        <v>95.095238095238088</v>
      </c>
      <c r="AH326" s="25">
        <v>91.309523809523824</v>
      </c>
      <c r="AI326" s="25">
        <v>89.285714285714292</v>
      </c>
      <c r="AJ326" s="25">
        <v>77.000000000000014</v>
      </c>
      <c r="AK326" s="25">
        <v>77.261904761904759</v>
      </c>
      <c r="AL326" s="25">
        <v>74.738095238095241</v>
      </c>
      <c r="AM326" s="25">
        <v>73.214285714285708</v>
      </c>
      <c r="AN326" s="25">
        <v>68.047619047619051</v>
      </c>
      <c r="AO326" s="159">
        <v>68.047619047619051</v>
      </c>
    </row>
    <row r="327" spans="1:41" s="65" customFormat="1" ht="38.25">
      <c r="A327" s="336"/>
      <c r="B327" s="339"/>
      <c r="C327" s="354"/>
      <c r="D327" s="332"/>
      <c r="E327" s="334"/>
      <c r="F327" s="35">
        <f>'PROGRAMADO_METAS_PRODUCTO 2018'!F327</f>
        <v>300</v>
      </c>
      <c r="G327" s="22">
        <f>'PROGRAMADO_METAS_PRODUCTO 2018'!G327</f>
        <v>14</v>
      </c>
      <c r="H327" s="35" t="str">
        <f>'PROGRAMADO_METAS_PRODUCTO 2018'!I327</f>
        <v>Lograr el 90% del recaudo por cobro coactivo de cartera aforado por año</v>
      </c>
      <c r="I327" s="35">
        <f>'PROGRAMADO_METAS_PRODUCTO 2018'!J327</f>
        <v>90</v>
      </c>
      <c r="J327" s="35" t="str">
        <f>'PROGRAMADO_METAS_PRODUCTO 2018'!K327</f>
        <v>Mantenimiento
(Stock)</v>
      </c>
      <c r="K327" s="35" t="str">
        <f>'PROGRAMADO_METAS_PRODUCTO 2018'!L327</f>
        <v>HAC300</v>
      </c>
      <c r="L327" s="35" t="str">
        <f>'PROGRAMADO_METAS_PRODUCTO 2018'!N327</f>
        <v>Recaudo promedio del cobro coactivo</v>
      </c>
      <c r="M327" s="35" t="str">
        <f>'PROGRAMADO_METAS_PRODUCTO 2018'!O327</f>
        <v>Servicios Financieros y Contables</v>
      </c>
      <c r="N327" s="40">
        <f>'PROGRAMADO_METAS_PRODUCTO 2018'!Q327</f>
        <v>90</v>
      </c>
      <c r="O327" s="38">
        <f>'PROGRAMADO_METAS_PRODUCTO 2018'!R327</f>
        <v>90</v>
      </c>
      <c r="P327" s="38">
        <f>'PROGRAMADO_METAS_PRODUCTO 2018'!S327</f>
        <v>90</v>
      </c>
      <c r="Q327" s="38">
        <f>'PROGRAMADO_METAS_PRODUCTO 2018'!T327</f>
        <v>90</v>
      </c>
      <c r="R327" s="38">
        <f>'PROGRAMADO_METAS_PRODUCTO 2018'!U327</f>
        <v>90</v>
      </c>
      <c r="S327" s="35" t="str">
        <f>'PROGRAMADO_METAS_PRODUCTO 2018'!V327</f>
        <v>Secretaría de Hacienda</v>
      </c>
      <c r="T327" s="158"/>
      <c r="U327" s="14">
        <v>78.477777777777774</v>
      </c>
      <c r="V327" s="14">
        <v>88.133333333333326</v>
      </c>
      <c r="W327" s="14">
        <v>93.544444444444437</v>
      </c>
      <c r="X327" s="14">
        <v>100.37777777777779</v>
      </c>
      <c r="Y327" s="14">
        <v>104.96666666666667</v>
      </c>
      <c r="Z327" s="14">
        <v>117.45555555555556</v>
      </c>
      <c r="AA327" s="159">
        <v>100</v>
      </c>
      <c r="AB327" s="175"/>
      <c r="AC327" s="160">
        <v>12.544444444444444</v>
      </c>
      <c r="AD327" s="25">
        <v>25.855555555555554</v>
      </c>
      <c r="AE327" s="25">
        <v>42.155555555555551</v>
      </c>
      <c r="AF327" s="25">
        <v>50.688888888888883</v>
      </c>
      <c r="AG327" s="25">
        <v>90.577777777777769</v>
      </c>
      <c r="AH327" s="25">
        <v>100.22222222222223</v>
      </c>
      <c r="AI327" s="25">
        <v>100.69999999999999</v>
      </c>
      <c r="AJ327" s="25">
        <v>105.64444444444445</v>
      </c>
      <c r="AK327" s="25">
        <v>111.11111111111111</v>
      </c>
      <c r="AL327" s="25">
        <v>115.04444444444447</v>
      </c>
      <c r="AM327" s="25">
        <v>119.01111111111111</v>
      </c>
      <c r="AN327" s="25">
        <v>127.52222222222223</v>
      </c>
      <c r="AO327" s="159">
        <v>100</v>
      </c>
    </row>
    <row r="328" spans="1:41" s="65" customFormat="1" ht="35.25" customHeight="1">
      <c r="A328" s="336"/>
      <c r="B328" s="339"/>
      <c r="C328" s="354"/>
      <c r="D328" s="332"/>
      <c r="E328" s="334"/>
      <c r="F328" s="35">
        <f>'PROGRAMADO_METAS_PRODUCTO 2018'!F328</f>
        <v>301</v>
      </c>
      <c r="G328" s="22">
        <f>'PROGRAMADO_METAS_PRODUCTO 2018'!G328</f>
        <v>14</v>
      </c>
      <c r="H328" s="35" t="str">
        <f>'PROGRAMADO_METAS_PRODUCTO 2018'!I328</f>
        <v>Lograr y mantener Superávit presupuestario</v>
      </c>
      <c r="I328" s="35">
        <f>'PROGRAMADO_METAS_PRODUCTO 2018'!J328</f>
        <v>10</v>
      </c>
      <c r="J328" s="35" t="str">
        <f>'PROGRAMADO_METAS_PRODUCTO 2018'!K328</f>
        <v>Mantenimiento
(Stock)</v>
      </c>
      <c r="K328" s="35" t="str">
        <f>'PROGRAMADO_METAS_PRODUCTO 2018'!L328</f>
        <v>HAC301</v>
      </c>
      <c r="L328" s="35" t="str">
        <f>'PROGRAMADO_METAS_PRODUCTO 2018'!N328</f>
        <v>Superavit presupuestario (Ingresos menos gastos)</v>
      </c>
      <c r="M328" s="35" t="str">
        <f>'PROGRAMADO_METAS_PRODUCTO 2018'!O328</f>
        <v>Servicios Financieros y Contables</v>
      </c>
      <c r="N328" s="39">
        <f>'PROGRAMADO_METAS_PRODUCTO 2018'!Q328</f>
        <v>8.2799999999999994</v>
      </c>
      <c r="O328" s="38">
        <f>'PROGRAMADO_METAS_PRODUCTO 2018'!R328</f>
        <v>10</v>
      </c>
      <c r="P328" s="38">
        <f>'PROGRAMADO_METAS_PRODUCTO 2018'!S328</f>
        <v>10</v>
      </c>
      <c r="Q328" s="38">
        <f>'PROGRAMADO_METAS_PRODUCTO 2018'!T328</f>
        <v>10</v>
      </c>
      <c r="R328" s="38">
        <f>'PROGRAMADO_METAS_PRODUCTO 2018'!U328</f>
        <v>10</v>
      </c>
      <c r="S328" s="35" t="str">
        <f>'PROGRAMADO_METAS_PRODUCTO 2018'!V328</f>
        <v>Secretaría de Hacienda</v>
      </c>
      <c r="T328" s="158"/>
      <c r="U328" s="14">
        <v>103.90000000000002</v>
      </c>
      <c r="V328" s="14">
        <v>102.89999999999999</v>
      </c>
      <c r="W328" s="14">
        <v>98.866666666666646</v>
      </c>
      <c r="X328" s="14">
        <v>95.1</v>
      </c>
      <c r="Y328" s="14">
        <v>91.98</v>
      </c>
      <c r="Z328" s="14">
        <v>100.93333333333334</v>
      </c>
      <c r="AA328" s="159">
        <v>100</v>
      </c>
      <c r="AB328" s="175"/>
      <c r="AC328" s="160">
        <v>-4164.3</v>
      </c>
      <c r="AD328" s="25">
        <v>-366</v>
      </c>
      <c r="AE328" s="25">
        <v>86.199999999999989</v>
      </c>
      <c r="AF328" s="25">
        <v>101.30000000000001</v>
      </c>
      <c r="AG328" s="25">
        <v>103.60000000000001</v>
      </c>
      <c r="AH328" s="25">
        <v>109.1</v>
      </c>
      <c r="AI328" s="25">
        <v>55.800000000000004</v>
      </c>
      <c r="AJ328" s="25">
        <v>103.8</v>
      </c>
      <c r="AK328" s="25">
        <v>67.400000000000006</v>
      </c>
      <c r="AL328" s="25">
        <v>86.1</v>
      </c>
      <c r="AM328" s="25">
        <v>87.3</v>
      </c>
      <c r="AN328" s="25">
        <v>126.6</v>
      </c>
      <c r="AO328" s="159">
        <v>100</v>
      </c>
    </row>
    <row r="329" spans="1:41" s="65" customFormat="1" ht="38.25">
      <c r="A329" s="336"/>
      <c r="B329" s="339"/>
      <c r="C329" s="354"/>
      <c r="D329" s="332"/>
      <c r="E329" s="334"/>
      <c r="F329" s="35">
        <f>'PROGRAMADO_METAS_PRODUCTO 2018'!F329</f>
        <v>302</v>
      </c>
      <c r="G329" s="22">
        <f>'PROGRAMADO_METAS_PRODUCTO 2018'!G329</f>
        <v>14</v>
      </c>
      <c r="H329" s="35" t="str">
        <f>'PROGRAMADO_METAS_PRODUCTO 2018'!I329</f>
        <v>Lograr en un 90% de razonabilidad de estados financieros</v>
      </c>
      <c r="I329" s="35">
        <f>'PROGRAMADO_METAS_PRODUCTO 2018'!J329</f>
        <v>90</v>
      </c>
      <c r="J329" s="35" t="str">
        <f>'PROGRAMADO_METAS_PRODUCTO 2018'!K329</f>
        <v>Mantenimiento
(Stock)</v>
      </c>
      <c r="K329" s="35" t="str">
        <f>'PROGRAMADO_METAS_PRODUCTO 2018'!L329</f>
        <v>HAC302</v>
      </c>
      <c r="L329" s="35" t="str">
        <f>'PROGRAMADO_METAS_PRODUCTO 2018'!N329</f>
        <v>Razonabilidad de los estados financieros</v>
      </c>
      <c r="M329" s="35" t="str">
        <f>'PROGRAMADO_METAS_PRODUCTO 2018'!O329</f>
        <v>Servicios Financieros y Contables</v>
      </c>
      <c r="N329" s="40">
        <f>'PROGRAMADO_METAS_PRODUCTO 2018'!Q329</f>
        <v>75</v>
      </c>
      <c r="O329" s="38">
        <f>'PROGRAMADO_METAS_PRODUCTO 2018'!R329</f>
        <v>90</v>
      </c>
      <c r="P329" s="38">
        <f>'PROGRAMADO_METAS_PRODUCTO 2018'!S329</f>
        <v>90</v>
      </c>
      <c r="Q329" s="38">
        <f>'PROGRAMADO_METAS_PRODUCTO 2018'!T329</f>
        <v>90</v>
      </c>
      <c r="R329" s="38">
        <f>'PROGRAMADO_METAS_PRODUCTO 2018'!U329</f>
        <v>90</v>
      </c>
      <c r="S329" s="35" t="str">
        <f>'PROGRAMADO_METAS_PRODUCTO 2018'!V329</f>
        <v>Secretaría de Hacienda</v>
      </c>
      <c r="T329" s="158"/>
      <c r="U329" s="14">
        <v>83.333333333333343</v>
      </c>
      <c r="V329" s="14">
        <v>83.333333333333343</v>
      </c>
      <c r="W329" s="14">
        <v>83.333333333333343</v>
      </c>
      <c r="X329" s="14">
        <v>83.333333333333343</v>
      </c>
      <c r="Y329" s="14">
        <v>83.333333333333343</v>
      </c>
      <c r="Z329" s="14">
        <v>83.333333333333343</v>
      </c>
      <c r="AA329" s="159">
        <v>83.333333333333343</v>
      </c>
      <c r="AB329" s="175"/>
      <c r="AC329" s="160">
        <v>83.333333333333343</v>
      </c>
      <c r="AD329" s="25">
        <v>83.333333333333343</v>
      </c>
      <c r="AE329" s="25">
        <v>83.333333333333343</v>
      </c>
      <c r="AF329" s="25">
        <v>83.333333333333343</v>
      </c>
      <c r="AG329" s="25">
        <v>83.333333333333343</v>
      </c>
      <c r="AH329" s="25">
        <v>83.333333333333343</v>
      </c>
      <c r="AI329" s="25">
        <v>83.333333333333343</v>
      </c>
      <c r="AJ329" s="25">
        <v>83.333333333333343</v>
      </c>
      <c r="AK329" s="25">
        <v>83.333333333333343</v>
      </c>
      <c r="AL329" s="25">
        <v>83.333333333333343</v>
      </c>
      <c r="AM329" s="25">
        <v>83.333333333333343</v>
      </c>
      <c r="AN329" s="25">
        <v>88.888888888888886</v>
      </c>
      <c r="AO329" s="159">
        <v>88.888888888888886</v>
      </c>
    </row>
    <row r="330" spans="1:41" s="65" customFormat="1" ht="38.25" customHeight="1">
      <c r="A330" s="336"/>
      <c r="B330" s="339"/>
      <c r="C330" s="358"/>
      <c r="D330" s="361"/>
      <c r="E330" s="356"/>
      <c r="F330" s="35">
        <f>'PROGRAMADO_METAS_PRODUCTO 2018'!F330</f>
        <v>303</v>
      </c>
      <c r="G330" s="22">
        <f>'PROGRAMADO_METAS_PRODUCTO 2018'!G330</f>
        <v>14</v>
      </c>
      <c r="H330" s="35" t="str">
        <f>'PROGRAMADO_METAS_PRODUCTO 2018'!I330</f>
        <v>80% de bienes inmuebles en procesos de saneamiento</v>
      </c>
      <c r="I330" s="35">
        <f>'PROGRAMADO_METAS_PRODUCTO 2018'!J330</f>
        <v>80</v>
      </c>
      <c r="J330" s="35" t="str">
        <f>'PROGRAMADO_METAS_PRODUCTO 2018'!K330</f>
        <v>Mantenimiento
(Stock)</v>
      </c>
      <c r="K330" s="35" t="str">
        <f>'PROGRAMADO_METAS_PRODUCTO 2018'!L330</f>
        <v>HAC303</v>
      </c>
      <c r="L330" s="35" t="str">
        <f>'PROGRAMADO_METAS_PRODUCTO 2018'!N330</f>
        <v>Porcentaje de bienes inmuebles en procesos de saneamiento</v>
      </c>
      <c r="M330" s="35" t="str">
        <f>'PROGRAMADO_METAS_PRODUCTO 2018'!O330</f>
        <v>Servicios Administrativos</v>
      </c>
      <c r="N330" s="40">
        <f>'PROGRAMADO_METAS_PRODUCTO 2018'!Q330</f>
        <v>77</v>
      </c>
      <c r="O330" s="38">
        <f>'PROGRAMADO_METAS_PRODUCTO 2018'!R330</f>
        <v>80</v>
      </c>
      <c r="P330" s="38">
        <f>'PROGRAMADO_METAS_PRODUCTO 2018'!S330</f>
        <v>80</v>
      </c>
      <c r="Q330" s="38">
        <f>'PROGRAMADO_METAS_PRODUCTO 2018'!T330</f>
        <v>80</v>
      </c>
      <c r="R330" s="38">
        <f>'PROGRAMADO_METAS_PRODUCTO 2018'!U330</f>
        <v>80</v>
      </c>
      <c r="S330" s="35" t="str">
        <f>'PROGRAMADO_METAS_PRODUCTO 2018'!V330</f>
        <v>Secretaría de Hacienda</v>
      </c>
      <c r="T330" s="158"/>
      <c r="U330" s="14">
        <v>95.987499999999997</v>
      </c>
      <c r="V330" s="14">
        <v>95.987499999999997</v>
      </c>
      <c r="W330" s="14">
        <v>96.129166666666663</v>
      </c>
      <c r="X330" s="14">
        <v>96.2</v>
      </c>
      <c r="Y330" s="14">
        <v>101.96000000000001</v>
      </c>
      <c r="Z330" s="14">
        <v>101.03541666666666</v>
      </c>
      <c r="AA330" s="159">
        <v>100</v>
      </c>
      <c r="AB330" s="175"/>
      <c r="AC330" s="160">
        <v>96.412499999999994</v>
      </c>
      <c r="AD330" s="25">
        <v>96.412499999999994</v>
      </c>
      <c r="AE330" s="25">
        <v>96.412499999999994</v>
      </c>
      <c r="AF330" s="25">
        <v>96.412499999999994</v>
      </c>
      <c r="AG330" s="25">
        <v>96.412499999999994</v>
      </c>
      <c r="AH330" s="25">
        <v>96.412499999999994</v>
      </c>
      <c r="AI330" s="25">
        <v>96.412499999999994</v>
      </c>
      <c r="AJ330" s="25">
        <v>96.412499999999994</v>
      </c>
      <c r="AK330" s="25">
        <v>96.412499999999994</v>
      </c>
      <c r="AL330" s="25">
        <v>96.412499999999994</v>
      </c>
      <c r="AM330" s="25">
        <v>96.412499999999994</v>
      </c>
      <c r="AN330" s="25">
        <v>96.418749999999989</v>
      </c>
      <c r="AO330" s="159">
        <v>96.418749999999989</v>
      </c>
    </row>
    <row r="331" spans="1:41" s="89" customFormat="1" ht="33.75" customHeight="1">
      <c r="A331" s="362" t="str">
        <f>'[1]2_ESTRUCTURA_PDM'!H59</f>
        <v>4.1.04</v>
      </c>
      <c r="B331" s="339">
        <f>'[1]2_ESTRUCTURA_PDM'!I59</f>
        <v>15</v>
      </c>
      <c r="C331" s="363" t="str">
        <f>'[1]2_ESTRUCTURA_PDM'!J59</f>
        <v>Modernización administrativa</v>
      </c>
      <c r="D331" s="331" t="e">
        <f>#REF!</f>
        <v>#REF!</v>
      </c>
      <c r="E331" s="333" t="e">
        <f>#REF!</f>
        <v>#REF!</v>
      </c>
      <c r="F331" s="35">
        <f>'PROGRAMADO_METAS_PRODUCTO 2018'!F331</f>
        <v>304</v>
      </c>
      <c r="G331" s="22">
        <f>'PROGRAMADO_METAS_PRODUCTO 2018'!G331</f>
        <v>33</v>
      </c>
      <c r="H331" s="33" t="str">
        <f>'PROGRAMADO_METAS_PRODUCTO 2018'!I331</f>
        <v>Crear la Secretaría de Agricultura</v>
      </c>
      <c r="I331" s="35">
        <f>'PROGRAMADO_METAS_PRODUCTO 2018'!J331</f>
        <v>1</v>
      </c>
      <c r="J331" s="35" t="str">
        <f>'PROGRAMADO_METAS_PRODUCTO 2018'!K331</f>
        <v>Incremento</v>
      </c>
      <c r="K331" s="35" t="str">
        <f>'PROGRAMADO_METAS_PRODUCTO 2018'!L331</f>
        <v>ADM304</v>
      </c>
      <c r="L331" s="35" t="str">
        <f>'PROGRAMADO_METAS_PRODUCTO 2018'!N331</f>
        <v>Secretaría de Agricultura creada</v>
      </c>
      <c r="M331" s="35" t="str">
        <f>'PROGRAMADO_METAS_PRODUCTO 2018'!O331</f>
        <v>Servicios Administrativos</v>
      </c>
      <c r="N331" s="35">
        <f>'PROGRAMADO_METAS_PRODUCTO 2018'!Q331</f>
        <v>0</v>
      </c>
      <c r="O331" s="53">
        <f>'PROGRAMADO_METAS_PRODUCTO 2018'!R331</f>
        <v>0</v>
      </c>
      <c r="P331" s="53">
        <f>'PROGRAMADO_METAS_PRODUCTO 2018'!S331</f>
        <v>0</v>
      </c>
      <c r="Q331" s="53">
        <f>'PROGRAMADO_METAS_PRODUCTO 2018'!T331</f>
        <v>0</v>
      </c>
      <c r="R331" s="53">
        <f>'PROGRAMADO_METAS_PRODUCTO 2018'!U331</f>
        <v>1</v>
      </c>
      <c r="S331" s="35" t="str">
        <f>'PROGRAMADO_METAS_PRODUCTO 2018'!V331</f>
        <v>Secretaría de Servicios Administrativos</v>
      </c>
      <c r="T331" s="158"/>
      <c r="U331" s="14" t="s">
        <v>850</v>
      </c>
      <c r="V331" s="14" t="s">
        <v>850</v>
      </c>
      <c r="W331" s="14" t="s">
        <v>850</v>
      </c>
      <c r="X331" s="14" t="s">
        <v>850</v>
      </c>
      <c r="Y331" s="14" t="s">
        <v>850</v>
      </c>
      <c r="Z331" s="14" t="s">
        <v>850</v>
      </c>
      <c r="AA331" s="159" t="s">
        <v>850</v>
      </c>
      <c r="AB331" s="186"/>
      <c r="AC331" s="160">
        <v>100</v>
      </c>
      <c r="AD331" s="25">
        <v>100</v>
      </c>
      <c r="AE331" s="25">
        <v>100</v>
      </c>
      <c r="AF331" s="25">
        <v>100</v>
      </c>
      <c r="AG331" s="25">
        <v>100</v>
      </c>
      <c r="AH331" s="25">
        <v>100</v>
      </c>
      <c r="AI331" s="25">
        <v>100</v>
      </c>
      <c r="AJ331" s="25">
        <v>100</v>
      </c>
      <c r="AK331" s="25">
        <v>100</v>
      </c>
      <c r="AL331" s="25">
        <v>100</v>
      </c>
      <c r="AM331" s="25">
        <v>100</v>
      </c>
      <c r="AN331" s="25">
        <v>100</v>
      </c>
      <c r="AO331" s="159">
        <v>100</v>
      </c>
    </row>
    <row r="332" spans="1:41" s="89" customFormat="1" ht="36" customHeight="1">
      <c r="A332" s="336"/>
      <c r="B332" s="339"/>
      <c r="C332" s="342"/>
      <c r="D332" s="332"/>
      <c r="E332" s="334"/>
      <c r="F332" s="35">
        <f>'PROGRAMADO_METAS_PRODUCTO 2018'!F332</f>
        <v>305</v>
      </c>
      <c r="G332" s="22">
        <f>'PROGRAMADO_METAS_PRODUCTO 2018'!G332</f>
        <v>33</v>
      </c>
      <c r="H332" s="33" t="str">
        <f>'PROGRAMADO_METAS_PRODUCTO 2018'!I332</f>
        <v>Crear la Secretaría de las Mujeres y  Equidad de Género</v>
      </c>
      <c r="I332" s="35">
        <f>'PROGRAMADO_METAS_PRODUCTO 2018'!J332</f>
        <v>1</v>
      </c>
      <c r="J332" s="35" t="str">
        <f>'PROGRAMADO_METAS_PRODUCTO 2018'!K332</f>
        <v>Incremento</v>
      </c>
      <c r="K332" s="35" t="str">
        <f>'PROGRAMADO_METAS_PRODUCTO 2018'!L332</f>
        <v>ADM305</v>
      </c>
      <c r="L332" s="35" t="str">
        <f>'PROGRAMADO_METAS_PRODUCTO 2018'!N332</f>
        <v>Secretarìa de las Mujeres y Equidad de Género creada</v>
      </c>
      <c r="M332" s="35" t="str">
        <f>'PROGRAMADO_METAS_PRODUCTO 2018'!O332</f>
        <v>Servicios Administrativos</v>
      </c>
      <c r="N332" s="35">
        <f>'PROGRAMADO_METAS_PRODUCTO 2018'!Q332</f>
        <v>0</v>
      </c>
      <c r="O332" s="53">
        <f>'PROGRAMADO_METAS_PRODUCTO 2018'!R332</f>
        <v>0</v>
      </c>
      <c r="P332" s="53">
        <f>'PROGRAMADO_METAS_PRODUCTO 2018'!S332</f>
        <v>0</v>
      </c>
      <c r="Q332" s="53">
        <f>'PROGRAMADO_METAS_PRODUCTO 2018'!T332</f>
        <v>0</v>
      </c>
      <c r="R332" s="53">
        <f>'PROGRAMADO_METAS_PRODUCTO 2018'!U332</f>
        <v>1</v>
      </c>
      <c r="S332" s="35" t="str">
        <f>'PROGRAMADO_METAS_PRODUCTO 2018'!V332</f>
        <v>Secretaría de Servicios Administrativos</v>
      </c>
      <c r="T332" s="158"/>
      <c r="U332" s="14" t="s">
        <v>850</v>
      </c>
      <c r="V332" s="14" t="s">
        <v>850</v>
      </c>
      <c r="W332" s="14" t="s">
        <v>850</v>
      </c>
      <c r="X332" s="14" t="s">
        <v>850</v>
      </c>
      <c r="Y332" s="14" t="s">
        <v>850</v>
      </c>
      <c r="Z332" s="14" t="s">
        <v>850</v>
      </c>
      <c r="AA332" s="159" t="s">
        <v>850</v>
      </c>
      <c r="AB332" s="186"/>
      <c r="AC332" s="160">
        <v>100</v>
      </c>
      <c r="AD332" s="25">
        <v>100</v>
      </c>
      <c r="AE332" s="25">
        <v>100</v>
      </c>
      <c r="AF332" s="25">
        <v>100</v>
      </c>
      <c r="AG332" s="25">
        <v>100</v>
      </c>
      <c r="AH332" s="25">
        <v>100</v>
      </c>
      <c r="AI332" s="25">
        <v>100</v>
      </c>
      <c r="AJ332" s="25">
        <v>100</v>
      </c>
      <c r="AK332" s="25">
        <v>100</v>
      </c>
      <c r="AL332" s="25">
        <v>100</v>
      </c>
      <c r="AM332" s="25">
        <v>100</v>
      </c>
      <c r="AN332" s="25">
        <v>100</v>
      </c>
      <c r="AO332" s="159">
        <v>100</v>
      </c>
    </row>
    <row r="333" spans="1:41" s="89" customFormat="1" ht="76.5">
      <c r="A333" s="336"/>
      <c r="B333" s="339"/>
      <c r="C333" s="364"/>
      <c r="D333" s="332"/>
      <c r="E333" s="334"/>
      <c r="F333" s="35">
        <f>'PROGRAMADO_METAS_PRODUCTO 2018'!F333</f>
        <v>306</v>
      </c>
      <c r="G333" s="22">
        <f>'PROGRAMADO_METAS_PRODUCTO 2018'!G333</f>
        <v>34</v>
      </c>
      <c r="H333" s="35" t="str">
        <f>'PROGRAMADO_METAS_PRODUCTO 2018'!I333</f>
        <v>Reestructurar las entidades y organismos de la administración (Secretaría del Deporte, ASSBASALUD, Hospital Geriátrico San Isidro, caja de la vivienda, entre otros)</v>
      </c>
      <c r="I333" s="35">
        <f>'PROGRAMADO_METAS_PRODUCTO 2018'!J333</f>
        <v>1</v>
      </c>
      <c r="J333" s="35" t="str">
        <f>'PROGRAMADO_METAS_PRODUCTO 2018'!K333</f>
        <v>Incremento</v>
      </c>
      <c r="K333" s="35" t="str">
        <f>'PROGRAMADO_METAS_PRODUCTO 2018'!L333</f>
        <v>ADM306</v>
      </c>
      <c r="L333" s="35" t="str">
        <f>'PROGRAMADO_METAS_PRODUCTO 2018'!N333</f>
        <v>Propuesta de reestructuración presentada</v>
      </c>
      <c r="M333" s="35" t="str">
        <f>'PROGRAMADO_METAS_PRODUCTO 2018'!O333</f>
        <v>Servicios Administrativos</v>
      </c>
      <c r="N333" s="35">
        <f>'PROGRAMADO_METAS_PRODUCTO 2018'!Q333</f>
        <v>0</v>
      </c>
      <c r="O333" s="53">
        <f>'PROGRAMADO_METAS_PRODUCTO 2018'!R333</f>
        <v>0</v>
      </c>
      <c r="P333" s="53">
        <f>'PROGRAMADO_METAS_PRODUCTO 2018'!S333</f>
        <v>0</v>
      </c>
      <c r="Q333" s="53">
        <f>'PROGRAMADO_METAS_PRODUCTO 2018'!T333</f>
        <v>0</v>
      </c>
      <c r="R333" s="53">
        <f>'PROGRAMADO_METAS_PRODUCTO 2018'!U333</f>
        <v>1</v>
      </c>
      <c r="S333" s="35" t="str">
        <f>'PROGRAMADO_METAS_PRODUCTO 2018'!V333</f>
        <v>Secretaría de Servicios Administrativos</v>
      </c>
      <c r="T333" s="158"/>
      <c r="U333" s="14" t="s">
        <v>850</v>
      </c>
      <c r="V333" s="14" t="s">
        <v>850</v>
      </c>
      <c r="W333" s="14" t="s">
        <v>850</v>
      </c>
      <c r="X333" s="14" t="s">
        <v>850</v>
      </c>
      <c r="Y333" s="14" t="s">
        <v>850</v>
      </c>
      <c r="Z333" s="14" t="s">
        <v>850</v>
      </c>
      <c r="AA333" s="159" t="s">
        <v>850</v>
      </c>
      <c r="AB333" s="186"/>
      <c r="AC333" s="160" t="s">
        <v>850</v>
      </c>
      <c r="AD333" s="160" t="s">
        <v>850</v>
      </c>
      <c r="AE333" s="160" t="s">
        <v>850</v>
      </c>
      <c r="AF333" s="160" t="s">
        <v>850</v>
      </c>
      <c r="AG333" s="160" t="s">
        <v>850</v>
      </c>
      <c r="AH333" s="160" t="s">
        <v>850</v>
      </c>
      <c r="AI333" s="160" t="s">
        <v>850</v>
      </c>
      <c r="AJ333" s="160" t="s">
        <v>850</v>
      </c>
      <c r="AK333" s="160" t="s">
        <v>850</v>
      </c>
      <c r="AL333" s="160" t="s">
        <v>850</v>
      </c>
      <c r="AM333" s="160" t="s">
        <v>850</v>
      </c>
      <c r="AN333" s="160" t="s">
        <v>850</v>
      </c>
      <c r="AO333" s="159" t="s">
        <v>850</v>
      </c>
    </row>
    <row r="334" spans="1:41" s="89" customFormat="1" ht="42.75" customHeight="1">
      <c r="A334" s="362" t="str">
        <f>'[1]2_ESTRUCTURA_PDM'!H60</f>
        <v>4.1.05</v>
      </c>
      <c r="B334" s="339">
        <f>'[1]2_ESTRUCTURA_PDM'!I60</f>
        <v>15</v>
      </c>
      <c r="C334" s="363" t="str">
        <f>'[1]2_ESTRUCTURA_PDM'!J60</f>
        <v>Bienestar laboral</v>
      </c>
      <c r="D334" s="337" t="e">
        <f>#REF!</f>
        <v>#REF!</v>
      </c>
      <c r="E334" s="340" t="e">
        <f>#REF!</f>
        <v>#REF!</v>
      </c>
      <c r="F334" s="35">
        <f>'PROGRAMADO_METAS_PRODUCTO 2018'!F334</f>
        <v>307</v>
      </c>
      <c r="G334" s="22">
        <f>'PROGRAMADO_METAS_PRODUCTO 2018'!G334</f>
        <v>20</v>
      </c>
      <c r="H334" s="35" t="str">
        <f>'PROGRAMADO_METAS_PRODUCTO 2018'!I334</f>
        <v>Implementar el Decreto 1072 de 2.015 Capítulo 6 en un 95%</v>
      </c>
      <c r="I334" s="35">
        <f>'PROGRAMADO_METAS_PRODUCTO 2018'!J334</f>
        <v>95</v>
      </c>
      <c r="J334" s="35" t="str">
        <f>'PROGRAMADO_METAS_PRODUCTO 2018'!K334</f>
        <v>Incremento
(Acumulado)</v>
      </c>
      <c r="K334" s="35" t="str">
        <f>'PROGRAMADO_METAS_PRODUCTO 2018'!L334</f>
        <v>ADM307</v>
      </c>
      <c r="L334" s="35" t="str">
        <f>'PROGRAMADO_METAS_PRODUCTO 2018'!N334</f>
        <v>Porcentaje de requisitos legales implementados</v>
      </c>
      <c r="M334" s="35" t="str">
        <f>'PROGRAMADO_METAS_PRODUCTO 2018'!O334</f>
        <v>Administración del Talento Humano</v>
      </c>
      <c r="N334" s="35">
        <f>'PROGRAMADO_METAS_PRODUCTO 2018'!Q334</f>
        <v>0</v>
      </c>
      <c r="O334" s="53">
        <f>'PROGRAMADO_METAS_PRODUCTO 2018'!R334</f>
        <v>10</v>
      </c>
      <c r="P334" s="53">
        <f>'PROGRAMADO_METAS_PRODUCTO 2018'!S334</f>
        <v>30</v>
      </c>
      <c r="Q334" s="53">
        <f>'PROGRAMADO_METAS_PRODUCTO 2018'!T334</f>
        <v>30</v>
      </c>
      <c r="R334" s="53">
        <f>'PROGRAMADO_METAS_PRODUCTO 2018'!U334</f>
        <v>25</v>
      </c>
      <c r="S334" s="35" t="str">
        <f>'PROGRAMADO_METAS_PRODUCTO 2018'!V334</f>
        <v>Secretaría de Servicios Administrativos</v>
      </c>
      <c r="T334" s="158"/>
      <c r="U334" s="14">
        <v>850</v>
      </c>
      <c r="V334" s="14">
        <v>850</v>
      </c>
      <c r="W334" s="14">
        <v>850</v>
      </c>
      <c r="X334" s="14">
        <v>850</v>
      </c>
      <c r="Y334" s="14">
        <v>850</v>
      </c>
      <c r="Z334" s="14">
        <v>850</v>
      </c>
      <c r="AA334" s="159">
        <v>100</v>
      </c>
      <c r="AB334" s="186"/>
      <c r="AC334" s="160">
        <v>225</v>
      </c>
      <c r="AD334" s="25">
        <v>210</v>
      </c>
      <c r="AE334" s="25">
        <v>210</v>
      </c>
      <c r="AF334" s="25">
        <v>210</v>
      </c>
      <c r="AG334" s="25">
        <v>210</v>
      </c>
      <c r="AH334" s="25">
        <v>210</v>
      </c>
      <c r="AI334" s="25">
        <v>210</v>
      </c>
      <c r="AJ334" s="25">
        <v>225</v>
      </c>
      <c r="AK334" s="25">
        <v>225</v>
      </c>
      <c r="AL334" s="25">
        <v>225</v>
      </c>
      <c r="AM334" s="25">
        <v>225</v>
      </c>
      <c r="AN334" s="25">
        <v>225</v>
      </c>
      <c r="AO334" s="159">
        <v>100</v>
      </c>
    </row>
    <row r="335" spans="1:41" s="89" customFormat="1" ht="63.75">
      <c r="A335" s="336"/>
      <c r="B335" s="339"/>
      <c r="C335" s="342"/>
      <c r="D335" s="365"/>
      <c r="E335" s="367"/>
      <c r="F335" s="35">
        <f>'PROGRAMADO_METAS_PRODUCTO 2018'!F335</f>
        <v>308</v>
      </c>
      <c r="G335" s="22">
        <f>'PROGRAMADO_METAS_PRODUCTO 2018'!G335</f>
        <v>20</v>
      </c>
      <c r="H335" s="35" t="str">
        <f>'PROGRAMADO_METAS_PRODUCTO 2018'!I335</f>
        <v>Lograr el impacto esperado en el 50% de las capacitaciones realizadas medido a través del diseño y ejecución de herramientas de evaluación</v>
      </c>
      <c r="I335" s="35">
        <f>'PROGRAMADO_METAS_PRODUCTO 2018'!J335</f>
        <v>50</v>
      </c>
      <c r="J335" s="35" t="str">
        <f>'PROGRAMADO_METAS_PRODUCTO 2018'!K335</f>
        <v>Mantenimiento
(Stock)</v>
      </c>
      <c r="K335" s="35" t="str">
        <f>'PROGRAMADO_METAS_PRODUCTO 2018'!L335</f>
        <v>ADM308</v>
      </c>
      <c r="L335" s="35" t="str">
        <f>'PROGRAMADO_METAS_PRODUCTO 2018'!N335</f>
        <v>Porcentaje de capacitaciones que logran el impacto esperado</v>
      </c>
      <c r="M335" s="35" t="str">
        <f>'PROGRAMADO_METAS_PRODUCTO 2018'!O335</f>
        <v>Administración del Talento Humano</v>
      </c>
      <c r="N335" s="35">
        <f>'PROGRAMADO_METAS_PRODUCTO 2018'!Q335</f>
        <v>0</v>
      </c>
      <c r="O335" s="53">
        <f>'PROGRAMADO_METAS_PRODUCTO 2018'!R335</f>
        <v>50</v>
      </c>
      <c r="P335" s="53">
        <f>'PROGRAMADO_METAS_PRODUCTO 2018'!S335</f>
        <v>50</v>
      </c>
      <c r="Q335" s="53">
        <f>'PROGRAMADO_METAS_PRODUCTO 2018'!T335</f>
        <v>50</v>
      </c>
      <c r="R335" s="53">
        <f>'PROGRAMADO_METAS_PRODUCTO 2018'!U335</f>
        <v>50</v>
      </c>
      <c r="S335" s="35" t="str">
        <f>'PROGRAMADO_METAS_PRODUCTO 2018'!V335</f>
        <v>Secretaría de Servicios Administrativos</v>
      </c>
      <c r="T335" s="158"/>
      <c r="U335" s="14">
        <v>0</v>
      </c>
      <c r="V335" s="14">
        <v>0</v>
      </c>
      <c r="W335" s="14">
        <v>0</v>
      </c>
      <c r="X335" s="14">
        <v>0</v>
      </c>
      <c r="Y335" s="14">
        <v>0</v>
      </c>
      <c r="Z335" s="14">
        <v>0</v>
      </c>
      <c r="AA335" s="159">
        <v>0</v>
      </c>
      <c r="AB335" s="186"/>
      <c r="AC335" s="160">
        <v>0</v>
      </c>
      <c r="AD335" s="25">
        <v>166</v>
      </c>
      <c r="AE335" s="25">
        <v>150</v>
      </c>
      <c r="AF335" s="25">
        <v>140</v>
      </c>
      <c r="AG335" s="25">
        <v>108</v>
      </c>
      <c r="AH335" s="25">
        <v>113.99999999999999</v>
      </c>
      <c r="AI335" s="25">
        <v>113.99999999999999</v>
      </c>
      <c r="AJ335" s="25">
        <v>164</v>
      </c>
      <c r="AK335" s="25">
        <v>156</v>
      </c>
      <c r="AL335" s="25">
        <v>168</v>
      </c>
      <c r="AM335" s="25">
        <v>154</v>
      </c>
      <c r="AN335" s="25">
        <v>150</v>
      </c>
      <c r="AO335" s="159">
        <v>100</v>
      </c>
    </row>
    <row r="336" spans="1:41" s="89" customFormat="1" ht="38.25">
      <c r="A336" s="336"/>
      <c r="B336" s="339"/>
      <c r="C336" s="342"/>
      <c r="D336" s="365"/>
      <c r="E336" s="367"/>
      <c r="F336" s="35">
        <f>'PROGRAMADO_METAS_PRODUCTO 2018'!F336</f>
        <v>309</v>
      </c>
      <c r="G336" s="22">
        <f>'PROGRAMADO_METAS_PRODUCTO 2018'!G336</f>
        <v>20</v>
      </c>
      <c r="H336" s="35" t="str">
        <f>'PROGRAMADO_METAS_PRODUCTO 2018'!I336</f>
        <v xml:space="preserve">Ejecutar al 100% el Plan de estímulos e incentivos </v>
      </c>
      <c r="I336" s="35">
        <f>'PROGRAMADO_METAS_PRODUCTO 2018'!J336</f>
        <v>100</v>
      </c>
      <c r="J336" s="35" t="str">
        <f>'PROGRAMADO_METAS_PRODUCTO 2018'!K336</f>
        <v>Mantenimiento
(Stock)</v>
      </c>
      <c r="K336" s="35" t="str">
        <f>'PROGRAMADO_METAS_PRODUCTO 2018'!L336</f>
        <v>ADM309</v>
      </c>
      <c r="L336" s="35" t="str">
        <f>'PROGRAMADO_METAS_PRODUCTO 2018'!N336</f>
        <v>Porcentaje de implementación del plan de estímulos e incentivos</v>
      </c>
      <c r="M336" s="35" t="str">
        <f>'PROGRAMADO_METAS_PRODUCTO 2018'!O336</f>
        <v>Administración del Talento Humano</v>
      </c>
      <c r="N336" s="35">
        <f>'PROGRAMADO_METAS_PRODUCTO 2018'!Q336</f>
        <v>90</v>
      </c>
      <c r="O336" s="53">
        <f>'PROGRAMADO_METAS_PRODUCTO 2018'!R336</f>
        <v>100</v>
      </c>
      <c r="P336" s="53">
        <f>'PROGRAMADO_METAS_PRODUCTO 2018'!S336</f>
        <v>100</v>
      </c>
      <c r="Q336" s="53">
        <f>'PROGRAMADO_METAS_PRODUCTO 2018'!T336</f>
        <v>100</v>
      </c>
      <c r="R336" s="53">
        <f>'PROGRAMADO_METAS_PRODUCTO 2018'!U336</f>
        <v>100</v>
      </c>
      <c r="S336" s="35" t="str">
        <f>'PROGRAMADO_METAS_PRODUCTO 2018'!V336</f>
        <v>Secretaría de Servicios Administrativos</v>
      </c>
      <c r="T336" s="158"/>
      <c r="U336" s="14">
        <v>37.5</v>
      </c>
      <c r="V336" s="14">
        <v>29.166666666666703</v>
      </c>
      <c r="W336" s="14">
        <v>37.5</v>
      </c>
      <c r="X336" s="14">
        <v>50</v>
      </c>
      <c r="Y336" s="14">
        <v>63</v>
      </c>
      <c r="Z336" s="14">
        <v>96</v>
      </c>
      <c r="AA336" s="159">
        <v>96</v>
      </c>
      <c r="AB336" s="186"/>
      <c r="AC336" s="160">
        <v>0</v>
      </c>
      <c r="AD336" s="25">
        <v>0.05</v>
      </c>
      <c r="AE336" s="25">
        <v>26</v>
      </c>
      <c r="AF336" s="25">
        <v>30</v>
      </c>
      <c r="AG336" s="25">
        <v>33</v>
      </c>
      <c r="AH336" s="25">
        <v>41</v>
      </c>
      <c r="AI336" s="25">
        <v>52</v>
      </c>
      <c r="AJ336" s="25">
        <v>59</v>
      </c>
      <c r="AK336" s="25">
        <v>67</v>
      </c>
      <c r="AL336" s="25">
        <v>67</v>
      </c>
      <c r="AM336" s="25">
        <v>74</v>
      </c>
      <c r="AN336" s="25">
        <v>96</v>
      </c>
      <c r="AO336" s="159">
        <v>96</v>
      </c>
    </row>
    <row r="337" spans="1:41" s="89" customFormat="1" ht="63.75">
      <c r="A337" s="336"/>
      <c r="B337" s="339"/>
      <c r="C337" s="342"/>
      <c r="D337" s="365"/>
      <c r="E337" s="367"/>
      <c r="F337" s="35">
        <f>'PROGRAMADO_METAS_PRODUCTO 2018'!F337</f>
        <v>310</v>
      </c>
      <c r="G337" s="22">
        <f>'PROGRAMADO_METAS_PRODUCTO 2018'!G337</f>
        <v>20</v>
      </c>
      <c r="H337" s="35" t="str">
        <f>'PROGRAMADO_METAS_PRODUCTO 2018'!I337</f>
        <v>Definir una estrategia  territorial y socioeconómica que facilite el acceso a vivienda para los funcionarios de la administración municipal</v>
      </c>
      <c r="I337" s="35">
        <f>'PROGRAMADO_METAS_PRODUCTO 2018'!J337</f>
        <v>1</v>
      </c>
      <c r="J337" s="35" t="str">
        <f>'PROGRAMADO_METAS_PRODUCTO 2018'!K337</f>
        <v>Incremento</v>
      </c>
      <c r="K337" s="35" t="str">
        <f>'PROGRAMADO_METAS_PRODUCTO 2018'!L337</f>
        <v>ADM310</v>
      </c>
      <c r="L337" s="35" t="str">
        <f>'PROGRAMADO_METAS_PRODUCTO 2018'!N337</f>
        <v>Estrategia de acceso a vivienda para funcionarios de la administración operando</v>
      </c>
      <c r="M337" s="35" t="str">
        <f>'PROGRAMADO_METAS_PRODUCTO 2018'!O337</f>
        <v>Administración del Talento Humano</v>
      </c>
      <c r="N337" s="35">
        <f>'PROGRAMADO_METAS_PRODUCTO 2018'!Q337</f>
        <v>0</v>
      </c>
      <c r="O337" s="53">
        <f>'PROGRAMADO_METAS_PRODUCTO 2018'!R337</f>
        <v>0</v>
      </c>
      <c r="P337" s="53">
        <f>'PROGRAMADO_METAS_PRODUCTO 2018'!S337</f>
        <v>0</v>
      </c>
      <c r="Q337" s="53">
        <f>'PROGRAMADO_METAS_PRODUCTO 2018'!T337</f>
        <v>0</v>
      </c>
      <c r="R337" s="53">
        <f>'PROGRAMADO_METAS_PRODUCTO 2018'!U337</f>
        <v>1</v>
      </c>
      <c r="S337" s="35" t="str">
        <f>'PROGRAMADO_METAS_PRODUCTO 2018'!V337</f>
        <v>Secretaría de Servicios Administrativos</v>
      </c>
      <c r="T337" s="158"/>
      <c r="U337" s="14" t="s">
        <v>850</v>
      </c>
      <c r="V337" s="14" t="s">
        <v>850</v>
      </c>
      <c r="W337" s="14" t="s">
        <v>850</v>
      </c>
      <c r="X337" s="14" t="s">
        <v>850</v>
      </c>
      <c r="Y337" s="14" t="s">
        <v>850</v>
      </c>
      <c r="Z337" s="14" t="s">
        <v>850</v>
      </c>
      <c r="AA337" s="159" t="s">
        <v>850</v>
      </c>
      <c r="AB337" s="186"/>
      <c r="AC337" s="160" t="s">
        <v>850</v>
      </c>
      <c r="AD337" s="25" t="s">
        <v>850</v>
      </c>
      <c r="AE337" s="25" t="s">
        <v>850</v>
      </c>
      <c r="AF337" s="25" t="s">
        <v>850</v>
      </c>
      <c r="AG337" s="25" t="s">
        <v>850</v>
      </c>
      <c r="AH337" s="25" t="s">
        <v>850</v>
      </c>
      <c r="AI337" s="25" t="s">
        <v>850</v>
      </c>
      <c r="AJ337" s="25" t="s">
        <v>850</v>
      </c>
      <c r="AK337" s="25" t="s">
        <v>850</v>
      </c>
      <c r="AL337" s="25" t="s">
        <v>850</v>
      </c>
      <c r="AM337" s="25" t="s">
        <v>850</v>
      </c>
      <c r="AN337" s="25" t="s">
        <v>850</v>
      </c>
      <c r="AO337" s="159" t="s">
        <v>850</v>
      </c>
    </row>
    <row r="338" spans="1:41" s="89" customFormat="1" ht="59.25" customHeight="1">
      <c r="A338" s="336"/>
      <c r="B338" s="339"/>
      <c r="C338" s="364"/>
      <c r="D338" s="366"/>
      <c r="E338" s="338"/>
      <c r="F338" s="35">
        <f>'PROGRAMADO_METAS_PRODUCTO 2018'!F338</f>
        <v>311</v>
      </c>
      <c r="G338" s="22">
        <f>'PROGRAMADO_METAS_PRODUCTO 2018'!G338</f>
        <v>20</v>
      </c>
      <c r="H338" s="35" t="str">
        <f>'PROGRAMADO_METAS_PRODUCTO 2018'!I338</f>
        <v>Implementar el 80% del plan de seguridad y salud en el trabajo</v>
      </c>
      <c r="I338" s="35">
        <f>'PROGRAMADO_METAS_PRODUCTO 2018'!J338</f>
        <v>80</v>
      </c>
      <c r="J338" s="35" t="str">
        <f>'PROGRAMADO_METAS_PRODUCTO 2018'!K338</f>
        <v>Incremento
(Flujo)</v>
      </c>
      <c r="K338" s="35" t="str">
        <f>'PROGRAMADO_METAS_PRODUCTO 2018'!L338</f>
        <v>ADM311</v>
      </c>
      <c r="L338" s="35" t="str">
        <f>'PROGRAMADO_METAS_PRODUCTO 2018'!N338</f>
        <v>Porcentaje de implementación del plan de seguridad y salud en el trabajo</v>
      </c>
      <c r="M338" s="35" t="str">
        <f>'PROGRAMADO_METAS_PRODUCTO 2018'!O338</f>
        <v>Administración del Talento Humano</v>
      </c>
      <c r="N338" s="35">
        <f>'PROGRAMADO_METAS_PRODUCTO 2018'!Q338</f>
        <v>50</v>
      </c>
      <c r="O338" s="170">
        <f>'PROGRAMADO_METAS_PRODUCTO 2018'!R338</f>
        <v>10</v>
      </c>
      <c r="P338" s="170">
        <f>'PROGRAMADO_METAS_PRODUCTO 2018'!S338</f>
        <v>35</v>
      </c>
      <c r="Q338" s="170">
        <f>'PROGRAMADO_METAS_PRODUCTO 2018'!T338</f>
        <v>60</v>
      </c>
      <c r="R338" s="170">
        <f>'PROGRAMADO_METAS_PRODUCTO 2018'!U338</f>
        <v>80</v>
      </c>
      <c r="S338" s="35" t="str">
        <f>'PROGRAMADO_METAS_PRODUCTO 2018'!V338</f>
        <v>Secretaría de Servicios Administrativos</v>
      </c>
      <c r="T338" s="158"/>
      <c r="U338" s="14">
        <v>500</v>
      </c>
      <c r="V338" s="14">
        <v>608.695652173913</v>
      </c>
      <c r="W338" s="14">
        <v>717.39130434782601</v>
      </c>
      <c r="X338" s="14">
        <v>800</v>
      </c>
      <c r="Y338" s="14">
        <v>900</v>
      </c>
      <c r="Z338" s="14">
        <v>900</v>
      </c>
      <c r="AA338" s="159">
        <v>100</v>
      </c>
      <c r="AB338" s="186"/>
      <c r="AC338" s="160">
        <v>74.285714285714292</v>
      </c>
      <c r="AD338" s="25">
        <v>34.285714285714285</v>
      </c>
      <c r="AE338" s="25">
        <v>54.285714285714285</v>
      </c>
      <c r="AF338" s="25">
        <v>128.57142857142858</v>
      </c>
      <c r="AG338" s="25">
        <v>91.428571428571431</v>
      </c>
      <c r="AH338" s="25">
        <v>114.28571428571428</v>
      </c>
      <c r="AI338" s="25">
        <v>137.14285714285714</v>
      </c>
      <c r="AJ338" s="25">
        <v>162.85714285714286</v>
      </c>
      <c r="AK338" s="25">
        <v>162.85714285714286</v>
      </c>
      <c r="AL338" s="25">
        <v>214.28571428571428</v>
      </c>
      <c r="AM338" s="25">
        <v>234.28571428571431</v>
      </c>
      <c r="AN338" s="25">
        <v>245.71428571428572</v>
      </c>
      <c r="AO338" s="159">
        <v>100</v>
      </c>
    </row>
    <row r="339" spans="1:41" s="65" customFormat="1" ht="71.25" customHeight="1">
      <c r="A339" s="18" t="str">
        <f>'[1]2_ESTRUCTURA_PDM'!H61</f>
        <v>4.1.06</v>
      </c>
      <c r="B339" s="19">
        <f>'[1]2_ESTRUCTURA_PDM'!I61</f>
        <v>10</v>
      </c>
      <c r="C339" s="118" t="str">
        <f>'[1]2_ESTRUCTURA_PDM'!J61</f>
        <v>Concurrencia del sector salud</v>
      </c>
      <c r="D339" s="35" t="e">
        <f>#REF!</f>
        <v>#REF!</v>
      </c>
      <c r="E339" s="22" t="e">
        <f>#REF!</f>
        <v>#REF!</v>
      </c>
      <c r="F339" s="35">
        <f>'PROGRAMADO_METAS_PRODUCTO 2018'!F339</f>
        <v>312</v>
      </c>
      <c r="G339" s="22">
        <f>'PROGRAMADO_METAS_PRODUCTO 2018'!G339</f>
        <v>100</v>
      </c>
      <c r="H339" s="35" t="str">
        <f>'PROGRAMADO_METAS_PRODUCTO 2018'!I339</f>
        <v xml:space="preserve">Pago del 100% de pasivos pensionales con cargo al municipio de Manizales. </v>
      </c>
      <c r="I339" s="35">
        <f>'PROGRAMADO_METAS_PRODUCTO 2018'!J339</f>
        <v>100</v>
      </c>
      <c r="J339" s="35" t="str">
        <f>'PROGRAMADO_METAS_PRODUCTO 2018'!K339</f>
        <v>Mantenimiento
(Stock)</v>
      </c>
      <c r="K339" s="35" t="str">
        <f>'PROGRAMADO_METAS_PRODUCTO 2018'!L339</f>
        <v>HAC312</v>
      </c>
      <c r="L339" s="35" t="str">
        <f>'PROGRAMADO_METAS_PRODUCTO 2018'!N339</f>
        <v>Porcentaje de pasivos pensionales pagados</v>
      </c>
      <c r="M339" s="35" t="str">
        <f>'PROGRAMADO_METAS_PRODUCTO 2018'!O339</f>
        <v>Administración del Talento Humano</v>
      </c>
      <c r="N339" s="35">
        <f>'PROGRAMADO_METAS_PRODUCTO 2018'!Q339</f>
        <v>100</v>
      </c>
      <c r="O339" s="53">
        <f>'PROGRAMADO_METAS_PRODUCTO 2018'!R339</f>
        <v>100</v>
      </c>
      <c r="P339" s="53">
        <f>'PROGRAMADO_METAS_PRODUCTO 2018'!S339</f>
        <v>100</v>
      </c>
      <c r="Q339" s="53">
        <f>'PROGRAMADO_METAS_PRODUCTO 2018'!T339</f>
        <v>100</v>
      </c>
      <c r="R339" s="53">
        <f>'PROGRAMADO_METAS_PRODUCTO 2018'!U339</f>
        <v>100</v>
      </c>
      <c r="S339" s="35" t="str">
        <f>'PROGRAMADO_METAS_PRODUCTO 2018'!V339</f>
        <v>Secretaría de Hacienda</v>
      </c>
      <c r="T339" s="158"/>
      <c r="U339" s="14">
        <v>100</v>
      </c>
      <c r="V339" s="14">
        <v>100</v>
      </c>
      <c r="W339" s="14">
        <v>100</v>
      </c>
      <c r="X339" s="14">
        <v>100</v>
      </c>
      <c r="Y339" s="14">
        <v>77.13</v>
      </c>
      <c r="Z339" s="14">
        <v>100</v>
      </c>
      <c r="AA339" s="159">
        <v>100</v>
      </c>
      <c r="AB339" s="175"/>
      <c r="AC339" s="160">
        <v>100</v>
      </c>
      <c r="AD339" s="25">
        <v>100</v>
      </c>
      <c r="AE339" s="25">
        <v>100</v>
      </c>
      <c r="AF339" s="25">
        <v>100</v>
      </c>
      <c r="AG339" s="25">
        <v>100</v>
      </c>
      <c r="AH339" s="25">
        <v>100</v>
      </c>
      <c r="AI339" s="25">
        <v>100</v>
      </c>
      <c r="AJ339" s="25">
        <v>100</v>
      </c>
      <c r="AK339" s="25">
        <v>100</v>
      </c>
      <c r="AL339" s="25">
        <v>100</v>
      </c>
      <c r="AM339" s="25">
        <v>100</v>
      </c>
      <c r="AN339" s="25">
        <v>100</v>
      </c>
      <c r="AO339" s="159">
        <v>100</v>
      </c>
    </row>
    <row r="340" spans="1:41" s="87" customFormat="1" ht="34.5" customHeight="1">
      <c r="A340" s="368" t="str">
        <f>'[1]2_ESTRUCTURA_PDM'!H62</f>
        <v>4.1.07</v>
      </c>
      <c r="B340" s="349">
        <f>'[1]2_ESTRUCTURA_PDM'!I62</f>
        <v>10</v>
      </c>
      <c r="C340" s="369" t="str">
        <f>'[1]2_ESTRUCTURA_PDM'!J62</f>
        <v>Gestión y aplicación de Instrumentos para la planeación estratégica  del desarrollo local</v>
      </c>
      <c r="D340" s="331" t="e">
        <f>#REF!</f>
        <v>#REF!</v>
      </c>
      <c r="E340" s="333" t="e">
        <f>#REF!</f>
        <v>#REF!</v>
      </c>
      <c r="F340" s="352">
        <f>'PROGRAMADO_METAS_PRODUCTO 2018'!F340</f>
        <v>313</v>
      </c>
      <c r="G340" s="22">
        <f>'PROGRAMADO_METAS_PRODUCTO 2018'!G340</f>
        <v>15</v>
      </c>
      <c r="H340" s="352" t="str">
        <f>'PROGRAMADO_METAS_PRODUCTO 2018'!I340</f>
        <v>Elaborar un estudio socioeconómico a partir de los datos actualizados de la encuesta Sisben y la estratificación</v>
      </c>
      <c r="I340" s="35">
        <f>'PROGRAMADO_METAS_PRODUCTO 2018'!J340</f>
        <v>1</v>
      </c>
      <c r="J340" s="35" t="str">
        <f>'PROGRAMADO_METAS_PRODUCTO 2018'!K340</f>
        <v>Incremento</v>
      </c>
      <c r="K340" s="35" t="str">
        <f>'PROGRAMADO_METAS_PRODUCTO 2018'!L340</f>
        <v>PLA313.1</v>
      </c>
      <c r="L340" s="35" t="str">
        <f>'PROGRAMADO_METAS_PRODUCTO 2018'!N340</f>
        <v>Estudio socioeconómico realizado</v>
      </c>
      <c r="M340" s="35" t="str">
        <f>'PROGRAMADO_METAS_PRODUCTO 2018'!O340</f>
        <v>Servicios Estadísticos y Geográficos</v>
      </c>
      <c r="N340" s="35">
        <f>'PROGRAMADO_METAS_PRODUCTO 2018'!Q340</f>
        <v>0</v>
      </c>
      <c r="O340" s="53">
        <f>'PROGRAMADO_METAS_PRODUCTO 2018'!R340</f>
        <v>0</v>
      </c>
      <c r="P340" s="53">
        <f>'PROGRAMADO_METAS_PRODUCTO 2018'!S340</f>
        <v>1</v>
      </c>
      <c r="Q340" s="53">
        <f>'PROGRAMADO_METAS_PRODUCTO 2018'!T340</f>
        <v>0</v>
      </c>
      <c r="R340" s="53">
        <f>'PROGRAMADO_METAS_PRODUCTO 2018'!U340</f>
        <v>0</v>
      </c>
      <c r="S340" s="35" t="str">
        <f>'PROGRAMADO_METAS_PRODUCTO 2018'!V340</f>
        <v>Secretaría de Planeación</v>
      </c>
      <c r="T340" s="158"/>
      <c r="U340" s="14" t="s">
        <v>850</v>
      </c>
      <c r="V340" s="14" t="s">
        <v>850</v>
      </c>
      <c r="W340" s="14" t="s">
        <v>850</v>
      </c>
      <c r="X340" s="14" t="s">
        <v>850</v>
      </c>
      <c r="Y340" s="14" t="s">
        <v>850</v>
      </c>
      <c r="Z340" s="14" t="s">
        <v>850</v>
      </c>
      <c r="AA340" s="159" t="s">
        <v>850</v>
      </c>
      <c r="AB340" s="185"/>
      <c r="AC340" s="160">
        <v>0</v>
      </c>
      <c r="AD340" s="25">
        <v>0</v>
      </c>
      <c r="AE340" s="25">
        <v>0</v>
      </c>
      <c r="AF340" s="25">
        <v>0</v>
      </c>
      <c r="AG340" s="25">
        <v>0</v>
      </c>
      <c r="AH340" s="25">
        <v>0</v>
      </c>
      <c r="AI340" s="25">
        <v>20</v>
      </c>
      <c r="AJ340" s="25">
        <v>20</v>
      </c>
      <c r="AK340" s="25">
        <v>25</v>
      </c>
      <c r="AL340" s="25">
        <v>25</v>
      </c>
      <c r="AM340" s="25">
        <v>30</v>
      </c>
      <c r="AN340" s="25">
        <v>30</v>
      </c>
      <c r="AO340" s="159">
        <v>30</v>
      </c>
    </row>
    <row r="341" spans="1:41" s="87" customFormat="1" ht="34.5" customHeight="1">
      <c r="A341" s="352"/>
      <c r="B341" s="349"/>
      <c r="C341" s="354"/>
      <c r="D341" s="332"/>
      <c r="E341" s="334"/>
      <c r="F341" s="352">
        <f>'PROGRAMADO_METAS_PRODUCTO 2018'!F341</f>
        <v>0</v>
      </c>
      <c r="G341" s="22">
        <f>'PROGRAMADO_METAS_PRODUCTO 2018'!G341</f>
        <v>5</v>
      </c>
      <c r="H341" s="352">
        <f>'PROGRAMADO_METAS_PRODUCTO 2018'!I341</f>
        <v>0</v>
      </c>
      <c r="I341" s="35">
        <f>'PROGRAMADO_METAS_PRODUCTO 2018'!J341</f>
        <v>100</v>
      </c>
      <c r="J341" s="35" t="str">
        <f>'PROGRAMADO_METAS_PRODUCTO 2018'!K341</f>
        <v>Mantenimiento
(Stock)</v>
      </c>
      <c r="K341" s="35" t="str">
        <f>'PROGRAMADO_METAS_PRODUCTO 2018'!L341</f>
        <v>PLA313.2</v>
      </c>
      <c r="L341" s="35" t="str">
        <f>'PROGRAMADO_METAS_PRODUCTO 2018'!N341</f>
        <v>Porcentaje de solicitudes de encuestas Sisben, atendidas</v>
      </c>
      <c r="M341" s="35" t="str">
        <f>'PROGRAMADO_METAS_PRODUCTO 2018'!O341</f>
        <v>Servicios Estadísticos y Geográficos</v>
      </c>
      <c r="N341" s="35">
        <f>'PROGRAMADO_METAS_PRODUCTO 2018'!Q341</f>
        <v>0</v>
      </c>
      <c r="O341" s="53">
        <f>'PROGRAMADO_METAS_PRODUCTO 2018'!R341</f>
        <v>100</v>
      </c>
      <c r="P341" s="53">
        <f>'PROGRAMADO_METAS_PRODUCTO 2018'!S341</f>
        <v>100</v>
      </c>
      <c r="Q341" s="53">
        <f>'PROGRAMADO_METAS_PRODUCTO 2018'!T341</f>
        <v>100</v>
      </c>
      <c r="R341" s="53">
        <f>'PROGRAMADO_METAS_PRODUCTO 2018'!U341</f>
        <v>100</v>
      </c>
      <c r="S341" s="35" t="str">
        <f>'PROGRAMADO_METAS_PRODUCTO 2018'!V341</f>
        <v>Secretaría de Planeación</v>
      </c>
      <c r="T341" s="158"/>
      <c r="U341" s="14">
        <v>80.3</v>
      </c>
      <c r="V341" s="14">
        <v>84.3</v>
      </c>
      <c r="W341" s="14">
        <v>85.666666666666671</v>
      </c>
      <c r="X341" s="14">
        <v>85.75</v>
      </c>
      <c r="Y341" s="14">
        <v>84.92</v>
      </c>
      <c r="Z341" s="14">
        <v>85.266666666666666</v>
      </c>
      <c r="AA341" s="159">
        <v>85.266666666666666</v>
      </c>
      <c r="AB341" s="185"/>
      <c r="AC341" s="160">
        <v>78</v>
      </c>
      <c r="AD341" s="25">
        <v>85</v>
      </c>
      <c r="AE341" s="25">
        <v>88.666666666666671</v>
      </c>
      <c r="AF341" s="25">
        <v>91</v>
      </c>
      <c r="AG341" s="25">
        <v>92.4</v>
      </c>
      <c r="AH341" s="25">
        <v>93.166666666666671</v>
      </c>
      <c r="AI341" s="25">
        <v>93.428571428571431</v>
      </c>
      <c r="AJ341" s="25">
        <v>93.5</v>
      </c>
      <c r="AK341" s="25">
        <v>93.555555555555557</v>
      </c>
      <c r="AL341" s="25">
        <v>93.570000000000007</v>
      </c>
      <c r="AM341" s="25">
        <v>93.25454545454545</v>
      </c>
      <c r="AN341" s="25">
        <v>93.725000000000009</v>
      </c>
      <c r="AO341" s="159">
        <v>93.725000000000009</v>
      </c>
    </row>
    <row r="342" spans="1:41" s="87" customFormat="1" ht="34.5" customHeight="1">
      <c r="A342" s="352"/>
      <c r="B342" s="349"/>
      <c r="C342" s="354"/>
      <c r="D342" s="332"/>
      <c r="E342" s="334"/>
      <c r="F342" s="352">
        <f>'PROGRAMADO_METAS_PRODUCTO 2018'!F342</f>
        <v>0</v>
      </c>
      <c r="G342" s="22">
        <f>'PROGRAMADO_METAS_PRODUCTO 2018'!G342</f>
        <v>5</v>
      </c>
      <c r="H342" s="352">
        <f>'PROGRAMADO_METAS_PRODUCTO 2018'!I342</f>
        <v>0</v>
      </c>
      <c r="I342" s="35">
        <f>'PROGRAMADO_METAS_PRODUCTO 2018'!J342</f>
        <v>100</v>
      </c>
      <c r="J342" s="35" t="str">
        <f>'PROGRAMADO_METAS_PRODUCTO 2018'!K342</f>
        <v>Mantenimiento
(Stock)</v>
      </c>
      <c r="K342" s="35" t="str">
        <f>'PROGRAMADO_METAS_PRODUCTO 2018'!L342</f>
        <v>PLA313.3</v>
      </c>
      <c r="L342" s="35" t="str">
        <f>'PROGRAMADO_METAS_PRODUCTO 2018'!N342</f>
        <v>Porcentaje de solicitudes de estratificación, atendidas</v>
      </c>
      <c r="M342" s="35" t="str">
        <f>'PROGRAMADO_METAS_PRODUCTO 2018'!O342</f>
        <v>Servicios Estadísticos y Geográficos</v>
      </c>
      <c r="N342" s="35">
        <f>'PROGRAMADO_METAS_PRODUCTO 2018'!Q342</f>
        <v>0</v>
      </c>
      <c r="O342" s="53">
        <f>'PROGRAMADO_METAS_PRODUCTO 2018'!R342</f>
        <v>100</v>
      </c>
      <c r="P342" s="53">
        <f>'PROGRAMADO_METAS_PRODUCTO 2018'!S342</f>
        <v>100</v>
      </c>
      <c r="Q342" s="53">
        <f>'PROGRAMADO_METAS_PRODUCTO 2018'!T342</f>
        <v>100</v>
      </c>
      <c r="R342" s="53">
        <f>'PROGRAMADO_METAS_PRODUCTO 2018'!U342</f>
        <v>100</v>
      </c>
      <c r="S342" s="35" t="str">
        <f>'PROGRAMADO_METAS_PRODUCTO 2018'!V342</f>
        <v>Secretaría de Planeación</v>
      </c>
      <c r="T342" s="158"/>
      <c r="U342" s="14">
        <v>84</v>
      </c>
      <c r="V342" s="14">
        <v>86</v>
      </c>
      <c r="W342" s="14">
        <v>81.666666666666671</v>
      </c>
      <c r="X342" s="14">
        <v>82</v>
      </c>
      <c r="Y342" s="14">
        <v>81.2</v>
      </c>
      <c r="Z342" s="14">
        <v>83.316666666666663</v>
      </c>
      <c r="AA342" s="159">
        <v>83.316666666666663</v>
      </c>
      <c r="AB342" s="185"/>
      <c r="AC342" s="160">
        <v>76.19</v>
      </c>
      <c r="AD342" s="25">
        <v>83.009999999999991</v>
      </c>
      <c r="AE342" s="25">
        <v>84.71</v>
      </c>
      <c r="AF342" s="25">
        <v>88.167500000000004</v>
      </c>
      <c r="AG342" s="25">
        <v>89.55</v>
      </c>
      <c r="AH342" s="25">
        <v>90.754999999999995</v>
      </c>
      <c r="AI342" s="25">
        <v>92.075714285714284</v>
      </c>
      <c r="AJ342" s="25">
        <v>93.007499999999993</v>
      </c>
      <c r="AK342" s="25">
        <v>93.73666666666665</v>
      </c>
      <c r="AL342" s="25">
        <v>94.062999999999988</v>
      </c>
      <c r="AM342" s="25">
        <v>94.602727272727265</v>
      </c>
      <c r="AN342" s="25">
        <v>95.052499999999995</v>
      </c>
      <c r="AO342" s="159">
        <v>95.052499999999995</v>
      </c>
    </row>
    <row r="343" spans="1:41" s="87" customFormat="1" ht="51">
      <c r="A343" s="352"/>
      <c r="B343" s="349"/>
      <c r="C343" s="354"/>
      <c r="D343" s="332"/>
      <c r="E343" s="334"/>
      <c r="F343" s="35">
        <f>'PROGRAMADO_METAS_PRODUCTO 2018'!F343</f>
        <v>314</v>
      </c>
      <c r="G343" s="22">
        <f>'PROGRAMADO_METAS_PRODUCTO 2018'!G343</f>
        <v>50</v>
      </c>
      <c r="H343" s="35" t="str">
        <f>'PROGRAMADO_METAS_PRODUCTO 2018'!I343</f>
        <v>Implementar al 100% un sistema de seguimiento a políticas, programas y proyectos</v>
      </c>
      <c r="I343" s="35">
        <f>'PROGRAMADO_METAS_PRODUCTO 2018'!J343</f>
        <v>100</v>
      </c>
      <c r="J343" s="35" t="str">
        <f>'PROGRAMADO_METAS_PRODUCTO 2018'!K343</f>
        <v>Incremento
(Acumulado)</v>
      </c>
      <c r="K343" s="35" t="str">
        <f>'PROGRAMADO_METAS_PRODUCTO 2018'!L343</f>
        <v>PLA314</v>
      </c>
      <c r="L343" s="35" t="str">
        <f>'PROGRAMADO_METAS_PRODUCTO 2018'!N343</f>
        <v>Porcentaje de implementación del sistema de seguimiento a políticas, programas y proyectos</v>
      </c>
      <c r="M343" s="35" t="str">
        <f>'PROGRAMADO_METAS_PRODUCTO 2018'!O343</f>
        <v>Evaluación y Seguimiento a la Gestión Institucional</v>
      </c>
      <c r="N343" s="35">
        <f>'PROGRAMADO_METAS_PRODUCTO 2018'!Q343</f>
        <v>0</v>
      </c>
      <c r="O343" s="53">
        <f>'PROGRAMADO_METAS_PRODUCTO 2018'!R343</f>
        <v>5</v>
      </c>
      <c r="P343" s="53">
        <f>'PROGRAMADO_METAS_PRODUCTO 2018'!S343</f>
        <v>65</v>
      </c>
      <c r="Q343" s="53">
        <f>'PROGRAMADO_METAS_PRODUCTO 2018'!T343</f>
        <v>30</v>
      </c>
      <c r="R343" s="53">
        <f>'PROGRAMADO_METAS_PRODUCTO 2018'!U343</f>
        <v>0</v>
      </c>
      <c r="S343" s="35" t="str">
        <f>'PROGRAMADO_METAS_PRODUCTO 2018'!V343</f>
        <v>Secretaría de Planeación</v>
      </c>
      <c r="T343" s="158"/>
      <c r="U343" s="14">
        <v>20</v>
      </c>
      <c r="V343" s="14">
        <v>20</v>
      </c>
      <c r="W343" s="14">
        <v>20</v>
      </c>
      <c r="X343" s="14">
        <v>20</v>
      </c>
      <c r="Y343" s="14">
        <v>40</v>
      </c>
      <c r="Z343" s="14">
        <v>100</v>
      </c>
      <c r="AA343" s="159">
        <v>100</v>
      </c>
      <c r="AB343" s="185"/>
      <c r="AC343" s="160">
        <v>7.1428571428571423</v>
      </c>
      <c r="AD343" s="25">
        <v>7.1428571428571423</v>
      </c>
      <c r="AE343" s="25">
        <v>7.1428571428571423</v>
      </c>
      <c r="AF343" s="25">
        <v>7.1428571428571423</v>
      </c>
      <c r="AG343" s="25">
        <v>14.285714285714285</v>
      </c>
      <c r="AH343" s="25">
        <v>14.285714285714285</v>
      </c>
      <c r="AI343" s="25">
        <v>14.285714285714285</v>
      </c>
      <c r="AJ343" s="25">
        <v>14.285714285714285</v>
      </c>
      <c r="AK343" s="25">
        <v>14.285714285714285</v>
      </c>
      <c r="AL343" s="25">
        <v>64.285714285714292</v>
      </c>
      <c r="AM343" s="25">
        <v>114.28571428571428</v>
      </c>
      <c r="AN343" s="25">
        <v>142.85714285714286</v>
      </c>
      <c r="AO343" s="159">
        <v>100</v>
      </c>
    </row>
    <row r="344" spans="1:41" s="87" customFormat="1" ht="38.25">
      <c r="A344" s="352"/>
      <c r="B344" s="349"/>
      <c r="C344" s="354"/>
      <c r="D344" s="332"/>
      <c r="E344" s="334"/>
      <c r="F344" s="35">
        <f>'PROGRAMADO_METAS_PRODUCTO 2018'!F344</f>
        <v>315</v>
      </c>
      <c r="G344" s="22">
        <f>'PROGRAMADO_METAS_PRODUCTO 2018'!G344</f>
        <v>15</v>
      </c>
      <c r="H344" s="35" t="str">
        <f>'PROGRAMADO_METAS_PRODUCTO 2018'!I344</f>
        <v>Realizar 2 procesos de rendición de cuentas al año</v>
      </c>
      <c r="I344" s="35">
        <f>'PROGRAMADO_METAS_PRODUCTO 2018'!J344</f>
        <v>2</v>
      </c>
      <c r="J344" s="35" t="str">
        <f>'PROGRAMADO_METAS_PRODUCTO 2018'!K344</f>
        <v>Mantenimiento
(Stock)</v>
      </c>
      <c r="K344" s="35" t="str">
        <f>'PROGRAMADO_METAS_PRODUCTO 2018'!L344</f>
        <v>PLA315</v>
      </c>
      <c r="L344" s="35" t="str">
        <f>'PROGRAMADO_METAS_PRODUCTO 2018'!N344</f>
        <v>Número de procesos de rendición de cuentas realizados</v>
      </c>
      <c r="M344" s="35" t="str">
        <f>'PROGRAMADO_METAS_PRODUCTO 2018'!O344</f>
        <v>Evaluación y Seguimiento a la Gestión Institucional</v>
      </c>
      <c r="N344" s="35">
        <f>'PROGRAMADO_METAS_PRODUCTO 2018'!Q344</f>
        <v>2</v>
      </c>
      <c r="O344" s="53">
        <f>'PROGRAMADO_METAS_PRODUCTO 2018'!R344</f>
        <v>2</v>
      </c>
      <c r="P344" s="53">
        <f>'PROGRAMADO_METAS_PRODUCTO 2018'!S344</f>
        <v>2</v>
      </c>
      <c r="Q344" s="53">
        <f>'PROGRAMADO_METAS_PRODUCTO 2018'!T344</f>
        <v>2</v>
      </c>
      <c r="R344" s="53">
        <f>'PROGRAMADO_METAS_PRODUCTO 2018'!U344</f>
        <v>2</v>
      </c>
      <c r="S344" s="35" t="str">
        <f>'PROGRAMADO_METAS_PRODUCTO 2018'!V344</f>
        <v>Secretaría de Planeación</v>
      </c>
      <c r="T344" s="158"/>
      <c r="U344" s="14">
        <v>50</v>
      </c>
      <c r="V344" s="14">
        <v>50</v>
      </c>
      <c r="W344" s="14">
        <v>50</v>
      </c>
      <c r="X344" s="14">
        <v>50</v>
      </c>
      <c r="Y344" s="14">
        <v>50</v>
      </c>
      <c r="Z344" s="14">
        <v>100</v>
      </c>
      <c r="AA344" s="159">
        <v>100</v>
      </c>
      <c r="AB344" s="185"/>
      <c r="AC344" s="160">
        <v>0</v>
      </c>
      <c r="AD344" s="25">
        <v>0</v>
      </c>
      <c r="AE344" s="25">
        <v>50</v>
      </c>
      <c r="AF344" s="25">
        <v>50</v>
      </c>
      <c r="AG344" s="25">
        <v>50</v>
      </c>
      <c r="AH344" s="25">
        <v>50</v>
      </c>
      <c r="AI344" s="25">
        <v>50</v>
      </c>
      <c r="AJ344" s="25">
        <v>50</v>
      </c>
      <c r="AK344" s="25">
        <v>50</v>
      </c>
      <c r="AL344" s="25">
        <v>50</v>
      </c>
      <c r="AM344" s="25">
        <v>50</v>
      </c>
      <c r="AN344" s="25">
        <v>100</v>
      </c>
      <c r="AO344" s="159">
        <v>100</v>
      </c>
    </row>
    <row r="345" spans="1:41" s="87" customFormat="1" ht="51">
      <c r="A345" s="352"/>
      <c r="B345" s="349"/>
      <c r="C345" s="354"/>
      <c r="D345" s="332"/>
      <c r="E345" s="334"/>
      <c r="F345" s="35">
        <f>'PROGRAMADO_METAS_PRODUCTO 2018'!F345</f>
        <v>316</v>
      </c>
      <c r="G345" s="22">
        <f>'PROGRAMADO_METAS_PRODUCTO 2018'!G345</f>
        <v>5</v>
      </c>
      <c r="H345" s="35" t="str">
        <f>'PROGRAMADO_METAS_PRODUCTO 2018'!I345</f>
        <v xml:space="preserve">Fortalecer el Consejo Territorial de Planeación con apoyo logístico durante las secciones y actividades </v>
      </c>
      <c r="I345" s="35">
        <f>'PROGRAMADO_METAS_PRODUCTO 2018'!J345</f>
        <v>1</v>
      </c>
      <c r="J345" s="35" t="str">
        <f>'PROGRAMADO_METAS_PRODUCTO 2018'!K345</f>
        <v>Mantenimiento
(Stock)</v>
      </c>
      <c r="K345" s="35" t="str">
        <f>'PROGRAMADO_METAS_PRODUCTO 2018'!L345</f>
        <v>PLA316</v>
      </c>
      <c r="L345" s="35" t="str">
        <f>'PROGRAMADO_METAS_PRODUCTO 2018'!N345</f>
        <v>Consejo Territorial de Planeación dinámico y fortalecido</v>
      </c>
      <c r="M345" s="35" t="str">
        <f>'PROGRAMADO_METAS_PRODUCTO 2018'!O345</f>
        <v>Planeación del Desarrollo Local</v>
      </c>
      <c r="N345" s="35">
        <f>'PROGRAMADO_METAS_PRODUCTO 2018'!Q345</f>
        <v>0</v>
      </c>
      <c r="O345" s="53">
        <f>'PROGRAMADO_METAS_PRODUCTO 2018'!R345</f>
        <v>1</v>
      </c>
      <c r="P345" s="53">
        <f>'PROGRAMADO_METAS_PRODUCTO 2018'!S345</f>
        <v>1</v>
      </c>
      <c r="Q345" s="53">
        <f>'PROGRAMADO_METAS_PRODUCTO 2018'!T345</f>
        <v>1</v>
      </c>
      <c r="R345" s="53">
        <f>'PROGRAMADO_METAS_PRODUCTO 2018'!U345</f>
        <v>1</v>
      </c>
      <c r="S345" s="35" t="str">
        <f>'PROGRAMADO_METAS_PRODUCTO 2018'!V345</f>
        <v>Secretaría de Planeación</v>
      </c>
      <c r="T345" s="158"/>
      <c r="U345" s="14">
        <v>100</v>
      </c>
      <c r="V345" s="14">
        <v>100</v>
      </c>
      <c r="W345" s="14">
        <v>100</v>
      </c>
      <c r="X345" s="14">
        <v>100</v>
      </c>
      <c r="Y345" s="14">
        <v>100</v>
      </c>
      <c r="Z345" s="14">
        <v>100</v>
      </c>
      <c r="AA345" s="159">
        <v>100</v>
      </c>
      <c r="AB345" s="185"/>
      <c r="AC345" s="160">
        <v>100</v>
      </c>
      <c r="AD345" s="25">
        <v>100</v>
      </c>
      <c r="AE345" s="25">
        <v>100</v>
      </c>
      <c r="AF345" s="25">
        <v>100</v>
      </c>
      <c r="AG345" s="25">
        <v>100</v>
      </c>
      <c r="AH345" s="25">
        <v>100</v>
      </c>
      <c r="AI345" s="25">
        <v>100</v>
      </c>
      <c r="AJ345" s="25">
        <v>100</v>
      </c>
      <c r="AK345" s="25">
        <v>100</v>
      </c>
      <c r="AL345" s="25">
        <v>100</v>
      </c>
      <c r="AM345" s="25">
        <v>100</v>
      </c>
      <c r="AN345" s="25">
        <v>100</v>
      </c>
      <c r="AO345" s="159">
        <v>100</v>
      </c>
    </row>
    <row r="346" spans="1:41" s="97" customFormat="1" ht="38.25">
      <c r="A346" s="331"/>
      <c r="B346" s="333"/>
      <c r="C346" s="354"/>
      <c r="D346" s="332"/>
      <c r="E346" s="334"/>
      <c r="F346" s="33">
        <f>'PROGRAMADO_METAS_PRODUCTO 2018'!F346</f>
        <v>317</v>
      </c>
      <c r="G346" s="32">
        <f>'PROGRAMADO_METAS_PRODUCTO 2018'!G346</f>
        <v>5</v>
      </c>
      <c r="H346" s="33" t="str">
        <f>'PROGRAMADO_METAS_PRODUCTO 2018'!I346</f>
        <v>Diseñar y ejecutar un plan de venta de activos improductivos</v>
      </c>
      <c r="I346" s="33">
        <f>'PROGRAMADO_METAS_PRODUCTO 2018'!J346</f>
        <v>1</v>
      </c>
      <c r="J346" s="33" t="str">
        <f>'PROGRAMADO_METAS_PRODUCTO 2018'!K346</f>
        <v>Incremento</v>
      </c>
      <c r="K346" s="33" t="str">
        <f>'PROGRAMADO_METAS_PRODUCTO 2018'!L346</f>
        <v>INF317</v>
      </c>
      <c r="L346" s="33" t="str">
        <f>'PROGRAMADO_METAS_PRODUCTO 2018'!N346</f>
        <v>Plan de ventas de activos improductivos  diseñado y ejecutado</v>
      </c>
      <c r="M346" s="33" t="str">
        <f>'PROGRAMADO_METAS_PRODUCTO 2018'!O346</f>
        <v>NA</v>
      </c>
      <c r="N346" s="124" t="str">
        <f>'PROGRAMADO_METAS_PRODUCTO 2018'!Q346</f>
        <v>ND</v>
      </c>
      <c r="O346" s="45">
        <f>'PROGRAMADO_METAS_PRODUCTO 2018'!R346</f>
        <v>0</v>
      </c>
      <c r="P346" s="45">
        <f>'PROGRAMADO_METAS_PRODUCTO 2018'!S346</f>
        <v>0</v>
      </c>
      <c r="Q346" s="45">
        <f>'PROGRAMADO_METAS_PRODUCTO 2018'!T346</f>
        <v>0</v>
      </c>
      <c r="R346" s="45">
        <f>'PROGRAMADO_METAS_PRODUCTO 2018'!U346</f>
        <v>1</v>
      </c>
      <c r="S346" s="33" t="str">
        <f>'PROGRAMADO_METAS_PRODUCTO 2018'!V346</f>
        <v>Infimanizales</v>
      </c>
      <c r="T346" s="158"/>
      <c r="U346" s="14" t="s">
        <v>850</v>
      </c>
      <c r="V346" s="14" t="s">
        <v>850</v>
      </c>
      <c r="W346" s="14" t="s">
        <v>850</v>
      </c>
      <c r="X346" s="14" t="s">
        <v>850</v>
      </c>
      <c r="Y346" s="14" t="s">
        <v>850</v>
      </c>
      <c r="Z346" s="14" t="s">
        <v>850</v>
      </c>
      <c r="AA346" s="159" t="s">
        <v>850</v>
      </c>
      <c r="AB346" s="191"/>
      <c r="AC346" s="160" t="s">
        <v>850</v>
      </c>
      <c r="AD346" s="25" t="s">
        <v>850</v>
      </c>
      <c r="AE346" s="25" t="s">
        <v>850</v>
      </c>
      <c r="AF346" s="25" t="s">
        <v>850</v>
      </c>
      <c r="AG346" s="25" t="s">
        <v>850</v>
      </c>
      <c r="AH346" s="25" t="s">
        <v>850</v>
      </c>
      <c r="AI346" s="25" t="s">
        <v>850</v>
      </c>
      <c r="AJ346" s="25" t="s">
        <v>850</v>
      </c>
      <c r="AK346" s="25" t="s">
        <v>850</v>
      </c>
      <c r="AL346" s="25" t="s">
        <v>850</v>
      </c>
      <c r="AM346" s="25" t="s">
        <v>850</v>
      </c>
      <c r="AN346" s="25" t="s">
        <v>850</v>
      </c>
      <c r="AO346" s="159" t="s">
        <v>850</v>
      </c>
    </row>
    <row r="347" spans="1:41" s="20" customFormat="1" ht="18" customHeight="1">
      <c r="A347" s="119" t="s">
        <v>149</v>
      </c>
      <c r="B347" s="120"/>
      <c r="C347" s="119" t="s">
        <v>149</v>
      </c>
      <c r="D347" s="120"/>
      <c r="E347" s="120"/>
      <c r="F347" s="120"/>
      <c r="G347" s="120"/>
      <c r="H347" s="120"/>
      <c r="I347" s="120"/>
      <c r="J347" s="120"/>
      <c r="K347" s="120"/>
      <c r="L347" s="120"/>
      <c r="M347" s="120"/>
      <c r="N347" s="120"/>
      <c r="O347" s="120"/>
      <c r="P347" s="120"/>
      <c r="Q347" s="120"/>
      <c r="R347" s="120"/>
      <c r="S347" s="122"/>
      <c r="T347" s="158"/>
      <c r="U347" s="205"/>
      <c r="V347" s="205"/>
      <c r="W347" s="205"/>
      <c r="X347" s="205"/>
      <c r="Y347" s="205"/>
      <c r="Z347" s="205"/>
      <c r="AA347" s="206"/>
      <c r="AB347" s="42"/>
      <c r="AC347" s="207"/>
      <c r="AD347" s="207"/>
      <c r="AE347" s="207"/>
      <c r="AF347" s="207"/>
      <c r="AG347" s="207"/>
      <c r="AH347" s="207"/>
      <c r="AI347" s="207"/>
      <c r="AJ347" s="207"/>
      <c r="AK347" s="207"/>
      <c r="AL347" s="207"/>
      <c r="AM347" s="207"/>
      <c r="AN347" s="207"/>
      <c r="AO347" s="207"/>
    </row>
    <row r="348" spans="1:41" s="65" customFormat="1" ht="51" customHeight="1">
      <c r="A348" s="335" t="str">
        <f>'[1]2_ESTRUCTURA_PDM'!H63</f>
        <v>4.2.01</v>
      </c>
      <c r="B348" s="338">
        <f>'[1]2_ESTRUCTURA_PDM'!I63</f>
        <v>50</v>
      </c>
      <c r="C348" s="341" t="str">
        <f>'[1]2_ESTRUCTURA_PDM'!J63</f>
        <v>Fortalecimiento de la capacidad institucional, técnica y tecnológica en seguridad</v>
      </c>
      <c r="D348" s="332" t="e">
        <f>#REF!</f>
        <v>#REF!</v>
      </c>
      <c r="E348" s="334" t="e">
        <f>#REF!</f>
        <v>#REF!</v>
      </c>
      <c r="F348" s="79">
        <f>'PROGRAMADO_METAS_PRODUCTO 2018'!F348</f>
        <v>318</v>
      </c>
      <c r="G348" s="86">
        <f>'PROGRAMADO_METAS_PRODUCTO 2018'!G348</f>
        <v>7</v>
      </c>
      <c r="H348" s="79" t="str">
        <f>'PROGRAMADO_METAS_PRODUCTO 2018'!I348</f>
        <v>Instalar 257 cámaras de seguridad ubicadas en puntos críticos y estratégicos de la ciudad</v>
      </c>
      <c r="I348" s="79">
        <f>'PROGRAMADO_METAS_PRODUCTO 2018'!J348</f>
        <v>257</v>
      </c>
      <c r="J348" s="79" t="str">
        <f>'PROGRAMADO_METAS_PRODUCTO 2018'!K348</f>
        <v>Mantenimiento
(Stock)</v>
      </c>
      <c r="K348" s="79" t="str">
        <f>'PROGRAMADO_METAS_PRODUCTO 2018'!L348</f>
        <v>GOB318</v>
      </c>
      <c r="L348" s="79" t="str">
        <f>'PROGRAMADO_METAS_PRODUCTO 2018'!N348</f>
        <v>Número de cámaras de seguridad instaladas</v>
      </c>
      <c r="M348" s="79" t="str">
        <f>'PROGRAMADO_METAS_PRODUCTO 2018'!O348</f>
        <v>Intervención para el Mejoramiento de la Convivencia y la Resolucion de Conflictos</v>
      </c>
      <c r="N348" s="79">
        <f>'PROGRAMADO_METAS_PRODUCTO 2018'!Q348</f>
        <v>113</v>
      </c>
      <c r="O348" s="82">
        <f>'PROGRAMADO_METAS_PRODUCTO 2018'!R348</f>
        <v>257</v>
      </c>
      <c r="P348" s="82">
        <f>'PROGRAMADO_METAS_PRODUCTO 2018'!S348</f>
        <v>257</v>
      </c>
      <c r="Q348" s="82">
        <f>'PROGRAMADO_METAS_PRODUCTO 2018'!T348</f>
        <v>257</v>
      </c>
      <c r="R348" s="82">
        <f>'PROGRAMADO_METAS_PRODUCTO 2018'!U348</f>
        <v>257</v>
      </c>
      <c r="S348" s="79" t="str">
        <f>'PROGRAMADO_METAS_PRODUCTO 2018'!V348</f>
        <v>Secretaría de Gobierno</v>
      </c>
      <c r="T348" s="158"/>
      <c r="U348" s="14">
        <v>0</v>
      </c>
      <c r="V348" s="14">
        <v>0</v>
      </c>
      <c r="W348" s="14">
        <v>14.785992217898833</v>
      </c>
      <c r="X348" s="14">
        <v>17.509727626459142</v>
      </c>
      <c r="Y348" s="14">
        <v>54.474708171206224</v>
      </c>
      <c r="Z348" s="14">
        <v>61.867704280155642</v>
      </c>
      <c r="AA348" s="159">
        <v>61.867704280155642</v>
      </c>
      <c r="AB348" s="175"/>
      <c r="AC348" s="160">
        <v>81.322957198443575</v>
      </c>
      <c r="AD348" s="25">
        <v>81.322957198443575</v>
      </c>
      <c r="AE348" s="25">
        <v>84.046692607003891</v>
      </c>
      <c r="AF348" s="25">
        <v>100</v>
      </c>
      <c r="AG348" s="25">
        <v>100</v>
      </c>
      <c r="AH348" s="25">
        <v>100</v>
      </c>
      <c r="AI348" s="25">
        <v>100</v>
      </c>
      <c r="AJ348" s="25">
        <v>100</v>
      </c>
      <c r="AK348" s="25">
        <v>100</v>
      </c>
      <c r="AL348" s="25">
        <v>180.93385214007782</v>
      </c>
      <c r="AM348" s="25">
        <v>180.93385214007782</v>
      </c>
      <c r="AN348" s="25">
        <v>180.93385214007782</v>
      </c>
      <c r="AO348" s="159">
        <v>100</v>
      </c>
    </row>
    <row r="349" spans="1:41" s="65" customFormat="1" ht="51" customHeight="1">
      <c r="A349" s="336"/>
      <c r="B349" s="339"/>
      <c r="C349" s="342"/>
      <c r="D349" s="332"/>
      <c r="E349" s="334"/>
      <c r="F349" s="35">
        <f>'PROGRAMADO_METAS_PRODUCTO 2018'!F349</f>
        <v>319</v>
      </c>
      <c r="G349" s="22">
        <f>'PROGRAMADO_METAS_PRODUCTO 2018'!G349</f>
        <v>7</v>
      </c>
      <c r="H349" s="35" t="str">
        <f>'PROGRAMADO_METAS_PRODUCTO 2018'!I349</f>
        <v>Funcionamiento del 100% de las cámaras de seguridad de la ciudad</v>
      </c>
      <c r="I349" s="35">
        <f>'PROGRAMADO_METAS_PRODUCTO 2018'!J349</f>
        <v>100</v>
      </c>
      <c r="J349" s="35" t="str">
        <f>'PROGRAMADO_METAS_PRODUCTO 2018'!K349</f>
        <v>Mantenimiento
(Stock)</v>
      </c>
      <c r="K349" s="35" t="str">
        <f>'PROGRAMADO_METAS_PRODUCTO 2018'!L349</f>
        <v>GOB319</v>
      </c>
      <c r="L349" s="35" t="str">
        <f>'PROGRAMADO_METAS_PRODUCTO 2018'!N349</f>
        <v>Porcentaje de cámaras de seguridad de la ciudad en funcionamiento</v>
      </c>
      <c r="M349" s="35" t="str">
        <f>'PROGRAMADO_METAS_PRODUCTO 2018'!O349</f>
        <v>Intervención para el Mejoramiento de la Convivencia y la Resolucion de Conflictos</v>
      </c>
      <c r="N349" s="35">
        <f>'PROGRAMADO_METAS_PRODUCTO 2018'!Q349</f>
        <v>100</v>
      </c>
      <c r="O349" s="53">
        <f>'PROGRAMADO_METAS_PRODUCTO 2018'!R349</f>
        <v>100</v>
      </c>
      <c r="P349" s="53">
        <f>'PROGRAMADO_METAS_PRODUCTO 2018'!S349</f>
        <v>100</v>
      </c>
      <c r="Q349" s="53">
        <f>'PROGRAMADO_METAS_PRODUCTO 2018'!T349</f>
        <v>100</v>
      </c>
      <c r="R349" s="53">
        <f>'PROGRAMADO_METAS_PRODUCTO 2018'!U349</f>
        <v>100</v>
      </c>
      <c r="S349" s="35" t="str">
        <f>'PROGRAMADO_METAS_PRODUCTO 2018'!V349</f>
        <v>Secretaría de Gobierno</v>
      </c>
      <c r="T349" s="158"/>
      <c r="U349" s="14">
        <v>90</v>
      </c>
      <c r="V349" s="14">
        <v>90</v>
      </c>
      <c r="W349" s="14">
        <v>90</v>
      </c>
      <c r="X349" s="14">
        <v>90</v>
      </c>
      <c r="Y349" s="14">
        <v>90</v>
      </c>
      <c r="Z349" s="14">
        <v>98</v>
      </c>
      <c r="AA349" s="159">
        <v>98</v>
      </c>
      <c r="AB349" s="175"/>
      <c r="AC349" s="160">
        <v>96</v>
      </c>
      <c r="AD349" s="25">
        <v>96</v>
      </c>
      <c r="AE349" s="25">
        <v>99</v>
      </c>
      <c r="AF349" s="25">
        <v>99</v>
      </c>
      <c r="AG349" s="25">
        <v>97</v>
      </c>
      <c r="AH349" s="25">
        <v>80</v>
      </c>
      <c r="AI349" s="25">
        <v>88</v>
      </c>
      <c r="AJ349" s="25">
        <v>88</v>
      </c>
      <c r="AK349" s="25">
        <v>89</v>
      </c>
      <c r="AL349" s="25">
        <v>89</v>
      </c>
      <c r="AM349" s="25">
        <v>94</v>
      </c>
      <c r="AN349" s="25">
        <v>96</v>
      </c>
      <c r="AO349" s="159">
        <v>96</v>
      </c>
    </row>
    <row r="350" spans="1:41" s="65" customFormat="1" ht="76.5">
      <c r="A350" s="336"/>
      <c r="B350" s="339"/>
      <c r="C350" s="342"/>
      <c r="D350" s="332"/>
      <c r="E350" s="334"/>
      <c r="F350" s="35">
        <f>'PROGRAMADO_METAS_PRODUCTO 2018'!F350</f>
        <v>320</v>
      </c>
      <c r="G350" s="22">
        <f>'PROGRAMADO_METAS_PRODUCTO 2018'!G350</f>
        <v>7</v>
      </c>
      <c r="H350" s="35" t="str">
        <f>'PROGRAMADO_METAS_PRODUCTO 2018'!I350</f>
        <v xml:space="preserve">Ejecutar en un 70% las líneas estratégicas del Plan Integral de Seguridad y Convivencia - PICS -  relacionadas con la capacidad institucional técnica y tecnológica. </v>
      </c>
      <c r="I350" s="35">
        <f>'PROGRAMADO_METAS_PRODUCTO 2018'!J350</f>
        <v>70</v>
      </c>
      <c r="J350" s="35" t="str">
        <f>'PROGRAMADO_METAS_PRODUCTO 2018'!K350</f>
        <v>Incremento
(Flujo)</v>
      </c>
      <c r="K350" s="35" t="str">
        <f>'PROGRAMADO_METAS_PRODUCTO 2018'!L350</f>
        <v>GOB320</v>
      </c>
      <c r="L350" s="35" t="str">
        <f>'PROGRAMADO_METAS_PRODUCTO 2018'!N350</f>
        <v xml:space="preserve">Porcentaje de ejecución de líneas estratégicas del PICS en torno a capacidad institucional, técnica y tecnológica en seguridad </v>
      </c>
      <c r="M350" s="35" t="str">
        <f>'PROGRAMADO_METAS_PRODUCTO 2018'!O350</f>
        <v>Intervención para el Mejoramiento de la Convivencia y la Resolucion de Conflictos</v>
      </c>
      <c r="N350" s="35" t="str">
        <f>'PROGRAMADO_METAS_PRODUCTO 2018'!Q350</f>
        <v>ND</v>
      </c>
      <c r="O350" s="170">
        <f>'PROGRAMADO_METAS_PRODUCTO 2018'!R350</f>
        <v>0</v>
      </c>
      <c r="P350" s="170">
        <f>'PROGRAMADO_METAS_PRODUCTO 2018'!S350</f>
        <v>20</v>
      </c>
      <c r="Q350" s="170">
        <f>'PROGRAMADO_METAS_PRODUCTO 2018'!T350</f>
        <v>50</v>
      </c>
      <c r="R350" s="170">
        <f>'PROGRAMADO_METAS_PRODUCTO 2018'!U350</f>
        <v>70</v>
      </c>
      <c r="S350" s="35" t="str">
        <f>'PROGRAMADO_METAS_PRODUCTO 2018'!V350</f>
        <v>Secretaría de Gobierno</v>
      </c>
      <c r="T350" s="158"/>
      <c r="U350" s="35" t="s">
        <v>850</v>
      </c>
      <c r="V350" s="35" t="s">
        <v>850</v>
      </c>
      <c r="W350" s="35" t="s">
        <v>850</v>
      </c>
      <c r="X350" s="35" t="s">
        <v>850</v>
      </c>
      <c r="Y350" s="35" t="s">
        <v>850</v>
      </c>
      <c r="Z350" s="35" t="s">
        <v>850</v>
      </c>
      <c r="AA350" s="159" t="s">
        <v>850</v>
      </c>
      <c r="AB350" s="175"/>
      <c r="AC350" s="176">
        <v>25</v>
      </c>
      <c r="AD350" s="25">
        <v>25</v>
      </c>
      <c r="AE350" s="25">
        <v>50</v>
      </c>
      <c r="AF350" s="25">
        <v>75</v>
      </c>
      <c r="AG350" s="25">
        <v>100</v>
      </c>
      <c r="AH350" s="25">
        <v>125</v>
      </c>
      <c r="AI350" s="25">
        <v>150</v>
      </c>
      <c r="AJ350" s="25">
        <v>200</v>
      </c>
      <c r="AK350" s="25">
        <v>280</v>
      </c>
      <c r="AL350" s="25">
        <v>325</v>
      </c>
      <c r="AM350" s="25">
        <v>375</v>
      </c>
      <c r="AN350" s="25">
        <v>450</v>
      </c>
      <c r="AO350" s="159">
        <v>100</v>
      </c>
    </row>
    <row r="351" spans="1:41" s="65" customFormat="1" ht="51" customHeight="1">
      <c r="A351" s="336"/>
      <c r="B351" s="339"/>
      <c r="C351" s="342"/>
      <c r="D351" s="332"/>
      <c r="E351" s="334"/>
      <c r="F351" s="35">
        <f>'PROGRAMADO_METAS_PRODUCTO 2018'!F351</f>
        <v>321</v>
      </c>
      <c r="G351" s="22">
        <f>'PROGRAMADO_METAS_PRODUCTO 2018'!G351</f>
        <v>8</v>
      </c>
      <c r="H351" s="35" t="str">
        <f>'PROGRAMADO_METAS_PRODUCTO 2018'!I351</f>
        <v>Aumentar en un 8% la incautación de armas de fuego en el Municipio de Manizales</v>
      </c>
      <c r="I351" s="40">
        <f>'PROGRAMADO_METAS_PRODUCTO 2018'!J351</f>
        <v>295.92</v>
      </c>
      <c r="J351" s="35" t="str">
        <f>'PROGRAMADO_METAS_PRODUCTO 2018'!K351</f>
        <v>Incremento
(Flujo)</v>
      </c>
      <c r="K351" s="35" t="str">
        <f>'PROGRAMADO_METAS_PRODUCTO 2018'!L351</f>
        <v>GOB321</v>
      </c>
      <c r="L351" s="35" t="str">
        <f>'PROGRAMADO_METAS_PRODUCTO 2018'!N351</f>
        <v>Incautación de armas de fuego sin permiso</v>
      </c>
      <c r="M351" s="35" t="str">
        <f>'PROGRAMADO_METAS_PRODUCTO 2018'!O351</f>
        <v>Intervención para el Mejoramiento de la Convivencia y la Resolucion de Conflictos</v>
      </c>
      <c r="N351" s="35">
        <f>'PROGRAMADO_METAS_PRODUCTO 2018'!Q351</f>
        <v>274</v>
      </c>
      <c r="O351" s="170">
        <f>'PROGRAMADO_METAS_PRODUCTO 2018'!R351</f>
        <v>279</v>
      </c>
      <c r="P351" s="170">
        <f>'PROGRAMADO_METAS_PRODUCTO 2018'!S351</f>
        <v>285</v>
      </c>
      <c r="Q351" s="170">
        <f>'PROGRAMADO_METAS_PRODUCTO 2018'!T351</f>
        <v>291</v>
      </c>
      <c r="R351" s="170">
        <f>'PROGRAMADO_METAS_PRODUCTO 2018'!U351</f>
        <v>296</v>
      </c>
      <c r="S351" s="35" t="str">
        <f>'PROGRAMADO_METAS_PRODUCTO 2018'!V351</f>
        <v>Secretaría de Gobierno</v>
      </c>
      <c r="T351" s="158"/>
      <c r="U351" s="14">
        <v>43.369175627240139</v>
      </c>
      <c r="V351" s="14">
        <v>55.197132616487451</v>
      </c>
      <c r="W351" s="14">
        <v>56.630824372759861</v>
      </c>
      <c r="X351" s="14">
        <v>56.630824372759861</v>
      </c>
      <c r="Y351" s="14">
        <v>70.25089605734766</v>
      </c>
      <c r="Z351" s="14">
        <v>75.98566308243727</v>
      </c>
      <c r="AA351" s="159">
        <v>75.98566308243727</v>
      </c>
      <c r="AB351" s="175"/>
      <c r="AC351" s="160">
        <v>0</v>
      </c>
      <c r="AD351" s="25">
        <v>0</v>
      </c>
      <c r="AE351" s="25">
        <v>7.0175438596491224</v>
      </c>
      <c r="AF351" s="25">
        <v>8.4210526315789469</v>
      </c>
      <c r="AG351" s="25">
        <v>14.736842105263156</v>
      </c>
      <c r="AH351" s="25">
        <v>17.543859649122805</v>
      </c>
      <c r="AI351" s="25">
        <v>24.210526315789473</v>
      </c>
      <c r="AJ351" s="25">
        <v>27.368421052631582</v>
      </c>
      <c r="AK351" s="25">
        <v>29.82456140350877</v>
      </c>
      <c r="AL351" s="25">
        <v>31.929824561403507</v>
      </c>
      <c r="AM351" s="25">
        <v>32.982456140350877</v>
      </c>
      <c r="AN351" s="25">
        <v>35.087719298245609</v>
      </c>
      <c r="AO351" s="159">
        <v>35.087719298245609</v>
      </c>
    </row>
    <row r="352" spans="1:41" s="65" customFormat="1" ht="51" customHeight="1">
      <c r="A352" s="336"/>
      <c r="B352" s="339"/>
      <c r="C352" s="342"/>
      <c r="D352" s="332"/>
      <c r="E352" s="334"/>
      <c r="F352" s="35">
        <f>'PROGRAMADO_METAS_PRODUCTO 2018'!F352</f>
        <v>322</v>
      </c>
      <c r="G352" s="22">
        <f>'PROGRAMADO_METAS_PRODUCTO 2018'!G352</f>
        <v>8</v>
      </c>
      <c r="H352" s="35" t="str">
        <f>'PROGRAMADO_METAS_PRODUCTO 2018'!I352</f>
        <v>Realizar 200 mesas de seguridad en el Municipio de Manizales</v>
      </c>
      <c r="I352" s="35">
        <f>'PROGRAMADO_METAS_PRODUCTO 2018'!J352</f>
        <v>200</v>
      </c>
      <c r="J352" s="35" t="str">
        <f>'PROGRAMADO_METAS_PRODUCTO 2018'!K352</f>
        <v>Incremento
(Flujo)</v>
      </c>
      <c r="K352" s="35" t="str">
        <f>'PROGRAMADO_METAS_PRODUCTO 2018'!L352</f>
        <v>GOB322</v>
      </c>
      <c r="L352" s="35" t="str">
        <f>'PROGRAMADO_METAS_PRODUCTO 2018'!N352</f>
        <v>Número de mesas de seguridad en el Municipio realizadas</v>
      </c>
      <c r="M352" s="35" t="str">
        <f>'PROGRAMADO_METAS_PRODUCTO 2018'!O352</f>
        <v>Intervención para el Mejoramiento de la Convivencia y la Resolucion de Conflictos</v>
      </c>
      <c r="N352" s="35" t="str">
        <f>'PROGRAMADO_METAS_PRODUCTO 2018'!Q352</f>
        <v>ND</v>
      </c>
      <c r="O352" s="170">
        <f>'PROGRAMADO_METAS_PRODUCTO 2018'!R352</f>
        <v>50</v>
      </c>
      <c r="P352" s="170">
        <f>'PROGRAMADO_METAS_PRODUCTO 2018'!S352</f>
        <v>100</v>
      </c>
      <c r="Q352" s="170">
        <f>'PROGRAMADO_METAS_PRODUCTO 2018'!T352</f>
        <v>150</v>
      </c>
      <c r="R352" s="170">
        <f>'PROGRAMADO_METAS_PRODUCTO 2018'!U352</f>
        <v>200</v>
      </c>
      <c r="S352" s="35" t="str">
        <f>'PROGRAMADO_METAS_PRODUCTO 2018'!V352</f>
        <v>Secretaría de Gobierno</v>
      </c>
      <c r="T352" s="158"/>
      <c r="U352" s="14">
        <v>50</v>
      </c>
      <c r="V352" s="14">
        <v>50</v>
      </c>
      <c r="W352" s="14">
        <v>60</v>
      </c>
      <c r="X352" s="14">
        <v>80</v>
      </c>
      <c r="Y352" s="14">
        <v>80</v>
      </c>
      <c r="Z352" s="14">
        <v>120</v>
      </c>
      <c r="AA352" s="159">
        <v>100</v>
      </c>
      <c r="AB352" s="175"/>
      <c r="AC352" s="160">
        <v>2</v>
      </c>
      <c r="AD352" s="25">
        <v>2</v>
      </c>
      <c r="AE352" s="25">
        <v>3</v>
      </c>
      <c r="AF352" s="25">
        <v>12</v>
      </c>
      <c r="AG352" s="25">
        <v>20</v>
      </c>
      <c r="AH352" s="25">
        <v>33</v>
      </c>
      <c r="AI352" s="25">
        <v>33</v>
      </c>
      <c r="AJ352" s="25">
        <v>36</v>
      </c>
      <c r="AK352" s="25">
        <v>37</v>
      </c>
      <c r="AL352" s="25">
        <v>40</v>
      </c>
      <c r="AM352" s="25">
        <v>41</v>
      </c>
      <c r="AN352" s="25">
        <v>43</v>
      </c>
      <c r="AO352" s="159">
        <v>43</v>
      </c>
    </row>
    <row r="353" spans="1:41" s="65" customFormat="1" ht="83.25" customHeight="1">
      <c r="A353" s="336"/>
      <c r="B353" s="339"/>
      <c r="C353" s="342"/>
      <c r="D353" s="332"/>
      <c r="E353" s="334"/>
      <c r="F353" s="35">
        <f>'PROGRAMADO_METAS_PRODUCTO 2018'!F353</f>
        <v>323</v>
      </c>
      <c r="G353" s="22">
        <f>'PROGRAMADO_METAS_PRODUCTO 2018'!G353</f>
        <v>7</v>
      </c>
      <c r="H353" s="35" t="str">
        <f>'PROGRAMADO_METAS_PRODUCTO 2018'!I353</f>
        <v>Construcción de  la subestación de policía en la Ciudadela del Norte- Barrio San Cayetano con 60 agentes policiales</v>
      </c>
      <c r="I353" s="35">
        <f>'PROGRAMADO_METAS_PRODUCTO 2018'!J353</f>
        <v>1</v>
      </c>
      <c r="J353" s="35" t="str">
        <f>'PROGRAMADO_METAS_PRODUCTO 2018'!K353</f>
        <v>Incremento</v>
      </c>
      <c r="K353" s="35" t="str">
        <f>'PROGRAMADO_METAS_PRODUCTO 2018'!L353</f>
        <v>GOB323</v>
      </c>
      <c r="L353" s="35" t="str">
        <f>'PROGRAMADO_METAS_PRODUCTO 2018'!N353</f>
        <v>Estación de policía construida</v>
      </c>
      <c r="M353" s="35" t="str">
        <f>'PROGRAMADO_METAS_PRODUCTO 2018'!O353</f>
        <v>Intervención para el Mejoramiento de la Convivencia y la Resolucion de Conflictos</v>
      </c>
      <c r="N353" s="35">
        <f>'PROGRAMADO_METAS_PRODUCTO 2018'!Q353</f>
        <v>0</v>
      </c>
      <c r="O353" s="53">
        <f>'PROGRAMADO_METAS_PRODUCTO 2018'!R353</f>
        <v>1</v>
      </c>
      <c r="P353" s="53">
        <f>'PROGRAMADO_METAS_PRODUCTO 2018'!S353</f>
        <v>0</v>
      </c>
      <c r="Q353" s="53">
        <f>'PROGRAMADO_METAS_PRODUCTO 2018'!T353</f>
        <v>0</v>
      </c>
      <c r="R353" s="53">
        <f>'PROGRAMADO_METAS_PRODUCTO 2018'!U353</f>
        <v>0</v>
      </c>
      <c r="S353" s="35" t="str">
        <f>'PROGRAMADO_METAS_PRODUCTO 2018'!V353</f>
        <v>Secretaría de Gobierno</v>
      </c>
      <c r="T353" s="158"/>
      <c r="U353" s="14">
        <v>0</v>
      </c>
      <c r="V353" s="14">
        <v>0</v>
      </c>
      <c r="W353" s="14">
        <v>0</v>
      </c>
      <c r="X353" s="14">
        <v>15</v>
      </c>
      <c r="Y353" s="14">
        <v>15</v>
      </c>
      <c r="Z353" s="14">
        <v>15</v>
      </c>
      <c r="AA353" s="159">
        <v>15</v>
      </c>
      <c r="AB353" s="175"/>
      <c r="AC353" s="160">
        <v>15</v>
      </c>
      <c r="AD353" s="25">
        <v>15</v>
      </c>
      <c r="AE353" s="25">
        <v>15</v>
      </c>
      <c r="AF353" s="25">
        <v>15</v>
      </c>
      <c r="AG353" s="25">
        <v>15</v>
      </c>
      <c r="AH353" s="25">
        <v>15</v>
      </c>
      <c r="AI353" s="25">
        <v>15</v>
      </c>
      <c r="AJ353" s="25">
        <v>15</v>
      </c>
      <c r="AK353" s="25">
        <v>15</v>
      </c>
      <c r="AL353" s="25">
        <v>35</v>
      </c>
      <c r="AM353" s="25">
        <v>40</v>
      </c>
      <c r="AN353" s="25">
        <v>50</v>
      </c>
      <c r="AO353" s="159">
        <v>50</v>
      </c>
    </row>
    <row r="354" spans="1:41" s="65" customFormat="1" ht="51" customHeight="1">
      <c r="A354" s="336"/>
      <c r="B354" s="339"/>
      <c r="C354" s="342"/>
      <c r="D354" s="332"/>
      <c r="E354" s="334"/>
      <c r="F354" s="35">
        <f>'PROGRAMADO_METAS_PRODUCTO 2018'!F354</f>
        <v>324</v>
      </c>
      <c r="G354" s="22">
        <f>'PROGRAMADO_METAS_PRODUCTO 2018'!G354</f>
        <v>7</v>
      </c>
      <c r="H354" s="35" t="str">
        <f>'PROGRAMADO_METAS_PRODUCTO 2018'!I354</f>
        <v xml:space="preserve">Incremento de parque automotor para los organismos de seguridad del estado en 8 camionetas </v>
      </c>
      <c r="I354" s="35">
        <f>'PROGRAMADO_METAS_PRODUCTO 2018'!J354</f>
        <v>8</v>
      </c>
      <c r="J354" s="35" t="str">
        <f>'PROGRAMADO_METAS_PRODUCTO 2018'!K354</f>
        <v>Incremento
(Flujo)</v>
      </c>
      <c r="K354" s="35" t="str">
        <f>'PROGRAMADO_METAS_PRODUCTO 2018'!L354</f>
        <v>GOB324</v>
      </c>
      <c r="L354" s="35" t="str">
        <f>'PROGRAMADO_METAS_PRODUCTO 2018'!N354</f>
        <v xml:space="preserve">Parque automotor ampliado: caminetas </v>
      </c>
      <c r="M354" s="35" t="str">
        <f>'PROGRAMADO_METAS_PRODUCTO 2018'!O354</f>
        <v>Intervención para el Mejoramiento de la Convivencia y la Resolucion de Conflictos</v>
      </c>
      <c r="N354" s="35" t="str">
        <f>'PROGRAMADO_METAS_PRODUCTO 2018'!Q354</f>
        <v>ND</v>
      </c>
      <c r="O354" s="170">
        <f>'PROGRAMADO_METAS_PRODUCTO 2018'!R354</f>
        <v>0</v>
      </c>
      <c r="P354" s="170">
        <f>'PROGRAMADO_METAS_PRODUCTO 2018'!S354</f>
        <v>4</v>
      </c>
      <c r="Q354" s="170">
        <f>'PROGRAMADO_METAS_PRODUCTO 2018'!T354</f>
        <v>8</v>
      </c>
      <c r="R354" s="208" t="str">
        <f>'PROGRAMADO_METAS_PRODUCTO 2018'!U354</f>
        <v>----</v>
      </c>
      <c r="S354" s="35" t="str">
        <f>'PROGRAMADO_METAS_PRODUCTO 2018'!V354</f>
        <v>Secretaría de Gobierno</v>
      </c>
      <c r="T354" s="158"/>
      <c r="U354" s="35" t="s">
        <v>850</v>
      </c>
      <c r="V354" s="35" t="s">
        <v>850</v>
      </c>
      <c r="W354" s="35" t="s">
        <v>850</v>
      </c>
      <c r="X354" s="35" t="s">
        <v>850</v>
      </c>
      <c r="Y354" s="35" t="s">
        <v>850</v>
      </c>
      <c r="Z354" s="35" t="s">
        <v>850</v>
      </c>
      <c r="AA354" s="159" t="s">
        <v>850</v>
      </c>
      <c r="AB354" s="175"/>
      <c r="AC354" s="176">
        <v>0</v>
      </c>
      <c r="AD354" s="25">
        <v>0</v>
      </c>
      <c r="AE354" s="25">
        <v>0</v>
      </c>
      <c r="AF354" s="25">
        <v>0</v>
      </c>
      <c r="AG354" s="25">
        <v>0</v>
      </c>
      <c r="AH354" s="25">
        <v>0</v>
      </c>
      <c r="AI354" s="25">
        <v>0</v>
      </c>
      <c r="AJ354" s="25">
        <v>0</v>
      </c>
      <c r="AK354" s="25">
        <v>0</v>
      </c>
      <c r="AL354" s="25">
        <v>0</v>
      </c>
      <c r="AM354" s="25">
        <v>75</v>
      </c>
      <c r="AN354" s="25">
        <v>75</v>
      </c>
      <c r="AO354" s="159">
        <v>75</v>
      </c>
    </row>
    <row r="355" spans="1:41" s="65" customFormat="1" ht="51" customHeight="1">
      <c r="A355" s="336"/>
      <c r="B355" s="339"/>
      <c r="C355" s="342"/>
      <c r="D355" s="332"/>
      <c r="E355" s="334"/>
      <c r="F355" s="35">
        <f>'PROGRAMADO_METAS_PRODUCTO 2018'!F355</f>
        <v>325</v>
      </c>
      <c r="G355" s="22">
        <f>'PROGRAMADO_METAS_PRODUCTO 2018'!G355</f>
        <v>7</v>
      </c>
      <c r="H355" s="35" t="str">
        <f>'PROGRAMADO_METAS_PRODUCTO 2018'!I355</f>
        <v>Incremento de parque automotor para los organismos de seguridad del estado en 20 motocicletas</v>
      </c>
      <c r="I355" s="35">
        <f>'PROGRAMADO_METAS_PRODUCTO 2018'!J355</f>
        <v>20</v>
      </c>
      <c r="J355" s="35" t="str">
        <f>'PROGRAMADO_METAS_PRODUCTO 2018'!K355</f>
        <v>Incremento
(Acumulado)</v>
      </c>
      <c r="K355" s="35" t="str">
        <f>'PROGRAMADO_METAS_PRODUCTO 2018'!L355</f>
        <v>GOB325</v>
      </c>
      <c r="L355" s="35" t="str">
        <f>'PROGRAMADO_METAS_PRODUCTO 2018'!N355</f>
        <v xml:space="preserve">Parque automotor ampliado: motos </v>
      </c>
      <c r="M355" s="35" t="str">
        <f>'PROGRAMADO_METAS_PRODUCTO 2018'!O355</f>
        <v>Intervención para el Mejoramiento de la Convivencia y la Resolucion de Conflictos</v>
      </c>
      <c r="N355" s="35">
        <f>'PROGRAMADO_METAS_PRODUCTO 2018'!Q355</f>
        <v>12</v>
      </c>
      <c r="O355" s="170">
        <f>'PROGRAMADO_METAS_PRODUCTO 2018'!R355</f>
        <v>0</v>
      </c>
      <c r="P355" s="170">
        <f>'PROGRAMADO_METAS_PRODUCTO 2018'!S355</f>
        <v>5</v>
      </c>
      <c r="Q355" s="170">
        <f>'PROGRAMADO_METAS_PRODUCTO 2018'!T355</f>
        <v>20</v>
      </c>
      <c r="R355" s="208" t="str">
        <f>'PROGRAMADO_METAS_PRODUCTO 2018'!U355</f>
        <v>----</v>
      </c>
      <c r="S355" s="35" t="str">
        <f>'PROGRAMADO_METAS_PRODUCTO 2018'!V355</f>
        <v>Secretaría de Gobierno</v>
      </c>
      <c r="T355" s="158"/>
      <c r="U355" s="35" t="s">
        <v>850</v>
      </c>
      <c r="V355" s="35" t="s">
        <v>850</v>
      </c>
      <c r="W355" s="35" t="s">
        <v>850</v>
      </c>
      <c r="X355" s="35" t="s">
        <v>850</v>
      </c>
      <c r="Y355" s="35" t="s">
        <v>850</v>
      </c>
      <c r="Z355" s="35" t="s">
        <v>850</v>
      </c>
      <c r="AA355" s="159" t="s">
        <v>850</v>
      </c>
      <c r="AB355" s="175"/>
      <c r="AC355" s="160">
        <v>200</v>
      </c>
      <c r="AD355" s="25">
        <v>200</v>
      </c>
      <c r="AE355" s="25">
        <v>200</v>
      </c>
      <c r="AF355" s="25">
        <v>200</v>
      </c>
      <c r="AG355" s="25">
        <v>200</v>
      </c>
      <c r="AH355" s="25">
        <v>200</v>
      </c>
      <c r="AI355" s="25">
        <v>200</v>
      </c>
      <c r="AJ355" s="25">
        <v>200</v>
      </c>
      <c r="AK355" s="25">
        <v>200</v>
      </c>
      <c r="AL355" s="25">
        <v>700</v>
      </c>
      <c r="AM355" s="25">
        <v>700</v>
      </c>
      <c r="AN355" s="25">
        <v>700</v>
      </c>
      <c r="AO355" s="159">
        <v>100</v>
      </c>
    </row>
    <row r="356" spans="1:41" s="65" customFormat="1" ht="51" customHeight="1">
      <c r="A356" s="336"/>
      <c r="B356" s="339"/>
      <c r="C356" s="342"/>
      <c r="D356" s="332"/>
      <c r="E356" s="334"/>
      <c r="F356" s="35">
        <f>'PROGRAMADO_METAS_PRODUCTO 2018'!F356</f>
        <v>326</v>
      </c>
      <c r="G356" s="22">
        <f>'PROGRAMADO_METAS_PRODUCTO 2018'!G356</f>
        <v>7</v>
      </c>
      <c r="H356" s="35" t="str">
        <f>'PROGRAMADO_METAS_PRODUCTO 2018'!I356</f>
        <v>Aumentar en 12 alarmas comunitarias y garantizar su funcionamiento en 100%</v>
      </c>
      <c r="I356" s="35">
        <f>'PROGRAMADO_METAS_PRODUCTO 2018'!J356</f>
        <v>12</v>
      </c>
      <c r="J356" s="35" t="str">
        <f>'PROGRAMADO_METAS_PRODUCTO 2018'!K356</f>
        <v>Incremento
(Acumulado)</v>
      </c>
      <c r="K356" s="35" t="str">
        <f>'PROGRAMADO_METAS_PRODUCTO 2018'!L356</f>
        <v>GOB326</v>
      </c>
      <c r="L356" s="35" t="str">
        <f>'PROGRAMADO_METAS_PRODUCTO 2018'!N356</f>
        <v>Número de nuevas alarmas comunitarias en funcionamiento</v>
      </c>
      <c r="M356" s="35" t="str">
        <f>'PROGRAMADO_METAS_PRODUCTO 2018'!O356</f>
        <v>Intervención para el Mejoramiento de la Convivencia y la Resolucion de Conflictos</v>
      </c>
      <c r="N356" s="35">
        <f>'PROGRAMADO_METAS_PRODUCTO 2018'!Q356</f>
        <v>208</v>
      </c>
      <c r="O356" s="170">
        <f>'PROGRAMADO_METAS_PRODUCTO 2018'!R356</f>
        <v>0</v>
      </c>
      <c r="P356" s="170">
        <f>'PROGRAMADO_METAS_PRODUCTO 2018'!S356</f>
        <v>3</v>
      </c>
      <c r="Q356" s="170">
        <f>'PROGRAMADO_METAS_PRODUCTO 2018'!T356</f>
        <v>6</v>
      </c>
      <c r="R356" s="170">
        <f>'PROGRAMADO_METAS_PRODUCTO 2018'!U356</f>
        <v>12</v>
      </c>
      <c r="S356" s="35" t="str">
        <f>'PROGRAMADO_METAS_PRODUCTO 2018'!V356</f>
        <v>Secretaría de Gobierno</v>
      </c>
      <c r="T356" s="158"/>
      <c r="U356" s="35" t="s">
        <v>850</v>
      </c>
      <c r="V356" s="35" t="s">
        <v>850</v>
      </c>
      <c r="W356" s="35" t="s">
        <v>850</v>
      </c>
      <c r="X356" s="35" t="s">
        <v>850</v>
      </c>
      <c r="Y356" s="35" t="s">
        <v>850</v>
      </c>
      <c r="Z356" s="35" t="s">
        <v>850</v>
      </c>
      <c r="AA356" s="159" t="s">
        <v>850</v>
      </c>
      <c r="AB356" s="175"/>
      <c r="AC356" s="160">
        <v>333.33333333333337</v>
      </c>
      <c r="AD356" s="25">
        <v>333.33333333333337</v>
      </c>
      <c r="AE356" s="25">
        <v>333.33333333333337</v>
      </c>
      <c r="AF356" s="25">
        <v>333.33333333333337</v>
      </c>
      <c r="AG356" s="25">
        <v>333.33333333333337</v>
      </c>
      <c r="AH356" s="25">
        <v>333.33333333333337</v>
      </c>
      <c r="AI356" s="25">
        <v>333.33333333333337</v>
      </c>
      <c r="AJ356" s="25">
        <v>333.33333333333337</v>
      </c>
      <c r="AK356" s="25">
        <v>333.33333333333337</v>
      </c>
      <c r="AL356" s="25">
        <v>333.33333333333337</v>
      </c>
      <c r="AM356" s="25">
        <v>333.33333333333337</v>
      </c>
      <c r="AN356" s="25">
        <v>333.33333333333337</v>
      </c>
      <c r="AO356" s="159">
        <v>100</v>
      </c>
    </row>
    <row r="357" spans="1:41" s="65" customFormat="1" ht="51" customHeight="1">
      <c r="A357" s="336"/>
      <c r="B357" s="339"/>
      <c r="C357" s="342"/>
      <c r="D357" s="332"/>
      <c r="E357" s="334"/>
      <c r="F357" s="35">
        <f>'PROGRAMADO_METAS_PRODUCTO 2018'!F357</f>
        <v>327</v>
      </c>
      <c r="G357" s="22">
        <f>'PROGRAMADO_METAS_PRODUCTO 2018'!G357</f>
        <v>7</v>
      </c>
      <c r="H357" s="35" t="str">
        <f>'PROGRAMADO_METAS_PRODUCTO 2018'!I357</f>
        <v>Aumentar  96 botones de pánico y garantizar su funcionamiento en 100%</v>
      </c>
      <c r="I357" s="35">
        <f>'PROGRAMADO_METAS_PRODUCTO 2018'!J357</f>
        <v>96</v>
      </c>
      <c r="J357" s="35" t="str">
        <f>'PROGRAMADO_METAS_PRODUCTO 2018'!K357</f>
        <v>Incremento
(Acumulado)</v>
      </c>
      <c r="K357" s="35" t="str">
        <f>'PROGRAMADO_METAS_PRODUCTO 2018'!L357</f>
        <v>GOB327</v>
      </c>
      <c r="L357" s="35" t="str">
        <f>'PROGRAMADO_METAS_PRODUCTO 2018'!N357</f>
        <v>Número de nuevos botones de pánico en funcionamiento</v>
      </c>
      <c r="M357" s="35" t="str">
        <f>'PROGRAMADO_METAS_PRODUCTO 2018'!O357</f>
        <v>Intervención para el Mejoramiento de la Convivencia y la Resolucion de Conflictos</v>
      </c>
      <c r="N357" s="35">
        <f>'PROGRAMADO_METAS_PRODUCTO 2018'!Q357</f>
        <v>1492</v>
      </c>
      <c r="O357" s="170">
        <f>'PROGRAMADO_METAS_PRODUCTO 2018'!R357</f>
        <v>0</v>
      </c>
      <c r="P357" s="170">
        <f>'PROGRAMADO_METAS_PRODUCTO 2018'!S357</f>
        <v>30</v>
      </c>
      <c r="Q357" s="170">
        <f>'PROGRAMADO_METAS_PRODUCTO 2018'!T357</f>
        <v>70</v>
      </c>
      <c r="R357" s="170">
        <f>'PROGRAMADO_METAS_PRODUCTO 2018'!U357</f>
        <v>96</v>
      </c>
      <c r="S357" s="35" t="str">
        <f>'PROGRAMADO_METAS_PRODUCTO 2018'!V357</f>
        <v>Secretaría de Gobierno</v>
      </c>
      <c r="T357" s="158"/>
      <c r="U357" s="35" t="s">
        <v>850</v>
      </c>
      <c r="V357" s="35" t="s">
        <v>850</v>
      </c>
      <c r="W357" s="35" t="s">
        <v>850</v>
      </c>
      <c r="X357" s="35" t="s">
        <v>850</v>
      </c>
      <c r="Y357" s="35" t="s">
        <v>850</v>
      </c>
      <c r="Z357" s="35" t="s">
        <v>850</v>
      </c>
      <c r="AA357" s="159" t="s">
        <v>850</v>
      </c>
      <c r="AB357" s="175"/>
      <c r="AC357" s="160">
        <v>266.66666666666663</v>
      </c>
      <c r="AD357" s="25">
        <v>266.66666666666663</v>
      </c>
      <c r="AE357" s="25">
        <v>266.66666666666663</v>
      </c>
      <c r="AF357" s="25">
        <v>266.66666666666663</v>
      </c>
      <c r="AG357" s="25">
        <v>266.66666666666663</v>
      </c>
      <c r="AH357" s="25">
        <v>266.66666666666663</v>
      </c>
      <c r="AI357" s="25">
        <v>266.66666666666663</v>
      </c>
      <c r="AJ357" s="25">
        <v>266.66666666666663</v>
      </c>
      <c r="AK357" s="25">
        <v>266.66666666666663</v>
      </c>
      <c r="AL357" s="25">
        <v>266.66666666666663</v>
      </c>
      <c r="AM357" s="25">
        <v>266.66666666666663</v>
      </c>
      <c r="AN357" s="25">
        <v>266.66666666666663</v>
      </c>
      <c r="AO357" s="159">
        <v>100</v>
      </c>
    </row>
    <row r="358" spans="1:41" s="65" customFormat="1" ht="89.25">
      <c r="A358" s="336"/>
      <c r="B358" s="339"/>
      <c r="C358" s="342"/>
      <c r="D358" s="332"/>
      <c r="E358" s="334"/>
      <c r="F358" s="35">
        <f>'PROGRAMADO_METAS_PRODUCTO 2018'!F358</f>
        <v>328</v>
      </c>
      <c r="G358" s="22">
        <f>'PROGRAMADO_METAS_PRODUCTO 2018'!G358</f>
        <v>4</v>
      </c>
      <c r="H358" s="35" t="str">
        <f>'PROGRAMADO_METAS_PRODUCTO 2018'!I358</f>
        <v>Presentar proyecto de acuerdo que establezca como requerimiento a las nuevas construcciones de propiedad horizontal y conjuntos cerrados la  instalación de cámaras de seguridad</v>
      </c>
      <c r="I358" s="57">
        <f>'PROGRAMADO_METAS_PRODUCTO 2018'!J358</f>
        <v>1</v>
      </c>
      <c r="J358" s="35" t="str">
        <f>'PROGRAMADO_METAS_PRODUCTO 2018'!K358</f>
        <v>Incremento</v>
      </c>
      <c r="K358" s="35" t="str">
        <f>'PROGRAMADO_METAS_PRODUCTO 2018'!L358</f>
        <v>GOB328</v>
      </c>
      <c r="L358" s="35" t="str">
        <f>'PROGRAMADO_METAS_PRODUCTO 2018'!N358</f>
        <v>Proyecto de acuerdo presentado para la instalación de cámaras de seguridad en las nuevas construcciones de propiedad horizontal y conjuntos cerrados</v>
      </c>
      <c r="M358" s="35" t="str">
        <f>'PROGRAMADO_METAS_PRODUCTO 2018'!O358</f>
        <v>Intervención para el Mejoramiento de la Convivencia y la Resolucion de Conflictos</v>
      </c>
      <c r="N358" s="35">
        <f>'PROGRAMADO_METAS_PRODUCTO 2018'!Q358</f>
        <v>0</v>
      </c>
      <c r="O358" s="53">
        <f>'PROGRAMADO_METAS_PRODUCTO 2018'!R358</f>
        <v>1</v>
      </c>
      <c r="P358" s="53">
        <f>'PROGRAMADO_METAS_PRODUCTO 2018'!S358</f>
        <v>0</v>
      </c>
      <c r="Q358" s="53">
        <f>'PROGRAMADO_METAS_PRODUCTO 2018'!T358</f>
        <v>0</v>
      </c>
      <c r="R358" s="53">
        <f>'PROGRAMADO_METAS_PRODUCTO 2018'!U358</f>
        <v>0</v>
      </c>
      <c r="S358" s="35" t="str">
        <f>'PROGRAMADO_METAS_PRODUCTO 2018'!V358</f>
        <v>Secretaría de Gobierno</v>
      </c>
      <c r="T358" s="158"/>
      <c r="U358" s="14">
        <v>100</v>
      </c>
      <c r="V358" s="14">
        <v>100</v>
      </c>
      <c r="W358" s="14">
        <v>100</v>
      </c>
      <c r="X358" s="14">
        <v>100</v>
      </c>
      <c r="Y358" s="14">
        <v>100</v>
      </c>
      <c r="Z358" s="14">
        <v>100</v>
      </c>
      <c r="AA358" s="159">
        <v>100</v>
      </c>
      <c r="AB358" s="175"/>
      <c r="AC358" s="160" t="s">
        <v>2319</v>
      </c>
      <c r="AD358" s="25" t="s">
        <v>2319</v>
      </c>
      <c r="AE358" s="25" t="s">
        <v>2319</v>
      </c>
      <c r="AF358" s="25" t="s">
        <v>2319</v>
      </c>
      <c r="AG358" s="25" t="s">
        <v>2319</v>
      </c>
      <c r="AH358" s="25" t="s">
        <v>2319</v>
      </c>
      <c r="AI358" s="25" t="s">
        <v>2319</v>
      </c>
      <c r="AJ358" s="25" t="s">
        <v>2319</v>
      </c>
      <c r="AK358" s="25" t="s">
        <v>2319</v>
      </c>
      <c r="AL358" s="25" t="s">
        <v>2319</v>
      </c>
      <c r="AM358" s="25" t="s">
        <v>2319</v>
      </c>
      <c r="AN358" s="25" t="s">
        <v>2319</v>
      </c>
      <c r="AO358" s="25" t="s">
        <v>2319</v>
      </c>
    </row>
    <row r="359" spans="1:41" s="65" customFormat="1" ht="63.75">
      <c r="A359" s="336"/>
      <c r="B359" s="339"/>
      <c r="C359" s="342"/>
      <c r="D359" s="332"/>
      <c r="E359" s="334"/>
      <c r="F359" s="35">
        <f>'PROGRAMADO_METAS_PRODUCTO 2018'!F359</f>
        <v>329</v>
      </c>
      <c r="G359" s="22">
        <f>'PROGRAMADO_METAS_PRODUCTO 2018'!G359</f>
        <v>10</v>
      </c>
      <c r="H359" s="35" t="str">
        <f>'PROGRAMADO_METAS_PRODUCTO 2018'!I359</f>
        <v>Realizar mínimo 8.600 operativos de seguridad (decreto 226/2008, 279/2013 y 181/2012, ley 232/1995,  Unidad de Protección  a la vida, Ley 1336 de 2009</v>
      </c>
      <c r="I359" s="57">
        <f>'PROGRAMADO_METAS_PRODUCTO 2018'!J359</f>
        <v>8600</v>
      </c>
      <c r="J359" s="35" t="str">
        <f>'PROGRAMADO_METAS_PRODUCTO 2018'!K359</f>
        <v>Incremento
(Flujo)</v>
      </c>
      <c r="K359" s="35" t="str">
        <f>'PROGRAMADO_METAS_PRODUCTO 2018'!L359</f>
        <v>GOB329</v>
      </c>
      <c r="L359" s="35" t="str">
        <f>'PROGRAMADO_METAS_PRODUCTO 2018'!N359</f>
        <v>Número de operativos de seguridad realizados</v>
      </c>
      <c r="M359" s="35" t="str">
        <f>'PROGRAMADO_METAS_PRODUCTO 2018'!O359</f>
        <v>Intervención para el Mejoramiento de la Convivencia y la Resolucion de Conflictos</v>
      </c>
      <c r="N359" s="35">
        <f>'PROGRAMADO_METAS_PRODUCTO 2018'!Q359</f>
        <v>7945</v>
      </c>
      <c r="O359" s="58">
        <f>'PROGRAMADO_METAS_PRODUCTO 2018'!R359</f>
        <v>2150</v>
      </c>
      <c r="P359" s="58">
        <f>'PROGRAMADO_METAS_PRODUCTO 2018'!S359</f>
        <v>2150</v>
      </c>
      <c r="Q359" s="58">
        <f>'PROGRAMADO_METAS_PRODUCTO 2018'!T359</f>
        <v>2150</v>
      </c>
      <c r="R359" s="58">
        <f>'PROGRAMADO_METAS_PRODUCTO 2018'!U359</f>
        <v>2150</v>
      </c>
      <c r="S359" s="35" t="str">
        <f>'PROGRAMADO_METAS_PRODUCTO 2018'!V359</f>
        <v>Secretaría de Gobierno</v>
      </c>
      <c r="T359" s="158"/>
      <c r="U359" s="14">
        <v>23.255813953488371</v>
      </c>
      <c r="V359" s="14">
        <v>37.209302325581397</v>
      </c>
      <c r="W359" s="14">
        <v>47.255813953488371</v>
      </c>
      <c r="X359" s="14">
        <v>52.744186046511629</v>
      </c>
      <c r="Y359" s="14">
        <v>64.418604651162795</v>
      </c>
      <c r="Z359" s="14">
        <v>67.441860465116278</v>
      </c>
      <c r="AA359" s="159">
        <v>67.441860465116278</v>
      </c>
      <c r="AB359" s="175"/>
      <c r="AC359" s="160">
        <v>12.279069767441861</v>
      </c>
      <c r="AD359" s="25">
        <v>18</v>
      </c>
      <c r="AE359" s="25">
        <v>28.232558139534884</v>
      </c>
      <c r="AF359" s="25">
        <v>31.162790697674421</v>
      </c>
      <c r="AG359" s="25">
        <v>36.744186046511629</v>
      </c>
      <c r="AH359" s="25">
        <v>67.441860465116278</v>
      </c>
      <c r="AI359" s="25">
        <v>72.093023255813947</v>
      </c>
      <c r="AJ359" s="25">
        <v>80.465116279069775</v>
      </c>
      <c r="AK359" s="25">
        <v>88.837209302325576</v>
      </c>
      <c r="AL359" s="25">
        <v>88.837209302325576</v>
      </c>
      <c r="AM359" s="25">
        <v>95.348837209302332</v>
      </c>
      <c r="AN359" s="25">
        <v>104.65116279069768</v>
      </c>
      <c r="AO359" s="159">
        <v>100</v>
      </c>
    </row>
    <row r="360" spans="1:41" s="65" customFormat="1" ht="38.25">
      <c r="A360" s="336"/>
      <c r="B360" s="339"/>
      <c r="C360" s="342"/>
      <c r="D360" s="332"/>
      <c r="E360" s="334"/>
      <c r="F360" s="331">
        <f>'PROGRAMADO_METAS_PRODUCTO 2018'!F360</f>
        <v>330</v>
      </c>
      <c r="G360" s="22">
        <v>3.5</v>
      </c>
      <c r="H360" s="331" t="str">
        <f>'PROGRAMADO_METAS_PRODUCTO 2018'!I360</f>
        <v xml:space="preserve">Formular la política pública y
actualizar el censo de habitantes de la calle y en la calle incluyendo otros sectores de la ciudad.
</v>
      </c>
      <c r="I360" s="35">
        <f>'PROGRAMADO_METAS_PRODUCTO 2018'!J360</f>
        <v>1</v>
      </c>
      <c r="J360" s="35" t="str">
        <f>'PROGRAMADO_METAS_PRODUCTO 2018'!K360</f>
        <v>Incremento
(Acumulado)</v>
      </c>
      <c r="K360" s="35" t="str">
        <f>'PROGRAMADO_METAS_PRODUCTO 2018'!L360</f>
        <v>GOB330.1</v>
      </c>
      <c r="L360" s="35" t="str">
        <f>'PROGRAMADO_METAS_PRODUCTO 2018'!N360</f>
        <v>Censo de habitantes de y en calle actualizado</v>
      </c>
      <c r="M360" s="35" t="str">
        <f>'PROGRAMADO_METAS_PRODUCTO 2018'!O360</f>
        <v>Atención y Orientación Integral a Población Vulnerable</v>
      </c>
      <c r="N360" s="35" t="str">
        <f>'PROGRAMADO_METAS_PRODUCTO 2018'!Q360</f>
        <v>ND</v>
      </c>
      <c r="O360" s="170">
        <f>'PROGRAMADO_METAS_PRODUCTO 2018'!R360</f>
        <v>0</v>
      </c>
      <c r="P360" s="170">
        <f>'PROGRAMADO_METAS_PRODUCTO 2018'!S360</f>
        <v>1</v>
      </c>
      <c r="Q360" s="170">
        <f>'PROGRAMADO_METAS_PRODUCTO 2018'!T360</f>
        <v>1</v>
      </c>
      <c r="R360" s="170">
        <f>'PROGRAMADO_METAS_PRODUCTO 2018'!U360</f>
        <v>1</v>
      </c>
      <c r="S360" s="331" t="str">
        <f>'PROGRAMADO_METAS_PRODUCTO 2018'!V360</f>
        <v>Secretaría de Gobierno</v>
      </c>
      <c r="T360" s="158"/>
      <c r="U360" s="14" t="s">
        <v>850</v>
      </c>
      <c r="V360" s="14" t="s">
        <v>850</v>
      </c>
      <c r="W360" s="14" t="s">
        <v>850</v>
      </c>
      <c r="X360" s="14" t="s">
        <v>850</v>
      </c>
      <c r="Y360" s="14" t="s">
        <v>850</v>
      </c>
      <c r="Z360" s="14" t="s">
        <v>850</v>
      </c>
      <c r="AA360" s="159" t="s">
        <v>850</v>
      </c>
      <c r="AB360" s="175"/>
      <c r="AC360" s="160">
        <v>0</v>
      </c>
      <c r="AD360" s="25">
        <v>0</v>
      </c>
      <c r="AE360" s="25">
        <v>0</v>
      </c>
      <c r="AF360" s="25">
        <v>0</v>
      </c>
      <c r="AG360" s="25">
        <v>0</v>
      </c>
      <c r="AH360" s="25">
        <v>0</v>
      </c>
      <c r="AI360" s="25">
        <v>0</v>
      </c>
      <c r="AJ360" s="25">
        <v>0</v>
      </c>
      <c r="AK360" s="25">
        <v>0</v>
      </c>
      <c r="AL360" s="25">
        <v>0</v>
      </c>
      <c r="AM360" s="25">
        <v>0</v>
      </c>
      <c r="AN360" s="25">
        <v>0</v>
      </c>
      <c r="AO360" s="159">
        <v>0</v>
      </c>
    </row>
    <row r="361" spans="1:41" s="65" customFormat="1" ht="51" customHeight="1">
      <c r="A361" s="336"/>
      <c r="B361" s="339"/>
      <c r="C361" s="342"/>
      <c r="D361" s="332"/>
      <c r="E361" s="334"/>
      <c r="F361" s="361">
        <f>'PROGRAMADO_METAS_PRODUCTO 2018'!F361</f>
        <v>0</v>
      </c>
      <c r="G361" s="22">
        <v>3.5</v>
      </c>
      <c r="H361" s="361">
        <f>'PROGRAMADO_METAS_PRODUCTO 2018'!I361</f>
        <v>0</v>
      </c>
      <c r="I361" s="35">
        <f>'PROGRAMADO_METAS_PRODUCTO 2018'!J361</f>
        <v>1</v>
      </c>
      <c r="J361" s="35" t="str">
        <f>'PROGRAMADO_METAS_PRODUCTO 2018'!K361</f>
        <v>Incremento</v>
      </c>
      <c r="K361" s="35" t="str">
        <f>'PROGRAMADO_METAS_PRODUCTO 2018'!L361</f>
        <v>GOB330.2</v>
      </c>
      <c r="L361" s="35" t="str">
        <f>'PROGRAMADO_METAS_PRODUCTO 2018'!N361</f>
        <v>Política pública de habitantes de y en la calle formulada</v>
      </c>
      <c r="M361" s="35" t="str">
        <f>'PROGRAMADO_METAS_PRODUCTO 2018'!O361</f>
        <v>Intervención para el Mejoramiento de la Convivencia y la Resolucion de Conflictos</v>
      </c>
      <c r="N361" s="35">
        <f>'PROGRAMADO_METAS_PRODUCTO 2018'!Q361</f>
        <v>0</v>
      </c>
      <c r="O361" s="53">
        <f>'PROGRAMADO_METAS_PRODUCTO 2018'!R361</f>
        <v>0</v>
      </c>
      <c r="P361" s="53">
        <f>'PROGRAMADO_METAS_PRODUCTO 2018'!S361</f>
        <v>1</v>
      </c>
      <c r="Q361" s="53">
        <f>'PROGRAMADO_METAS_PRODUCTO 2018'!T361</f>
        <v>0</v>
      </c>
      <c r="R361" s="53">
        <f>'PROGRAMADO_METAS_PRODUCTO 2018'!U361</f>
        <v>0</v>
      </c>
      <c r="S361" s="361">
        <f>'PROGRAMADO_METAS_PRODUCTO 2018'!V361</f>
        <v>0</v>
      </c>
      <c r="T361" s="158"/>
      <c r="U361" s="14" t="s">
        <v>850</v>
      </c>
      <c r="V361" s="14" t="s">
        <v>850</v>
      </c>
      <c r="W361" s="14" t="s">
        <v>850</v>
      </c>
      <c r="X361" s="14" t="s">
        <v>850</v>
      </c>
      <c r="Y361" s="14" t="s">
        <v>850</v>
      </c>
      <c r="Z361" s="14" t="s">
        <v>850</v>
      </c>
      <c r="AA361" s="159" t="s">
        <v>850</v>
      </c>
      <c r="AB361" s="175"/>
      <c r="AC361" s="160">
        <v>15</v>
      </c>
      <c r="AD361" s="25">
        <v>15</v>
      </c>
      <c r="AE361" s="25">
        <v>15</v>
      </c>
      <c r="AF361" s="25">
        <v>15</v>
      </c>
      <c r="AG361" s="25">
        <v>15</v>
      </c>
      <c r="AH361" s="25">
        <v>15</v>
      </c>
      <c r="AI361" s="25">
        <v>15</v>
      </c>
      <c r="AJ361" s="25">
        <v>15</v>
      </c>
      <c r="AK361" s="25">
        <v>15</v>
      </c>
      <c r="AL361" s="25">
        <v>15</v>
      </c>
      <c r="AM361" s="25">
        <v>15</v>
      </c>
      <c r="AN361" s="25">
        <v>15</v>
      </c>
      <c r="AO361" s="159">
        <v>15</v>
      </c>
    </row>
    <row r="362" spans="1:41" s="65" customFormat="1" ht="76.5">
      <c r="A362" s="336"/>
      <c r="B362" s="339"/>
      <c r="C362" s="364"/>
      <c r="D362" s="361"/>
      <c r="E362" s="356"/>
      <c r="F362" s="35">
        <f>'PROGRAMADO_METAS_PRODUCTO 2018'!F362</f>
        <v>331</v>
      </c>
      <c r="G362" s="22">
        <f>'PROGRAMADO_METAS_PRODUCTO 2018'!G362</f>
        <v>7</v>
      </c>
      <c r="H362" s="35" t="str">
        <f>'PROGRAMADO_METAS_PRODUCTO 2018'!I362</f>
        <v>Establecimiento de convenios interinstitucionales con las cárceles de varones y mujeres para la inclusión productiva y psicosocial de las personas privadas de la libertad</v>
      </c>
      <c r="I362" s="35">
        <f>'PROGRAMADO_METAS_PRODUCTO 2018'!J362</f>
        <v>3</v>
      </c>
      <c r="J362" s="35" t="str">
        <f>'PROGRAMADO_METAS_PRODUCTO 2018'!K362</f>
        <v>Incremento
(Acumulado)</v>
      </c>
      <c r="K362" s="35" t="str">
        <f>'PROGRAMADO_METAS_PRODUCTO 2018'!L362</f>
        <v>GOB331</v>
      </c>
      <c r="L362" s="35" t="str">
        <f>'PROGRAMADO_METAS_PRODUCTO 2018'!N362</f>
        <v>Número de convenios interistitucionales para la inclusión, con las cárceles de varones y mujeres, activos y en ejecución</v>
      </c>
      <c r="M362" s="35" t="str">
        <f>'PROGRAMADO_METAS_PRODUCTO 2018'!O362</f>
        <v>Intervención para el Mejoramiento de la Convivencia y la Resolucion de Conflictos</v>
      </c>
      <c r="N362" s="35">
        <f>'PROGRAMADO_METAS_PRODUCTO 2018'!Q362</f>
        <v>0</v>
      </c>
      <c r="O362" s="170">
        <f>'PROGRAMADO_METAS_PRODUCTO 2018'!R362</f>
        <v>0</v>
      </c>
      <c r="P362" s="170">
        <f>'PROGRAMADO_METAS_PRODUCTO 2018'!S362</f>
        <v>1</v>
      </c>
      <c r="Q362" s="170">
        <f>'PROGRAMADO_METAS_PRODUCTO 2018'!T362</f>
        <v>2</v>
      </c>
      <c r="R362" s="170">
        <f>'PROGRAMADO_METAS_PRODUCTO 2018'!U362</f>
        <v>3</v>
      </c>
      <c r="S362" s="35" t="str">
        <f>'PROGRAMADO_METAS_PRODUCTO 2018'!V362</f>
        <v>Secretaría de Gobierno</v>
      </c>
      <c r="T362" s="158"/>
      <c r="U362" s="14" t="s">
        <v>850</v>
      </c>
      <c r="V362" s="14" t="s">
        <v>850</v>
      </c>
      <c r="W362" s="14" t="s">
        <v>850</v>
      </c>
      <c r="X362" s="14" t="s">
        <v>850</v>
      </c>
      <c r="Y362" s="14" t="s">
        <v>850</v>
      </c>
      <c r="Z362" s="14" t="s">
        <v>850</v>
      </c>
      <c r="AA362" s="159" t="s">
        <v>850</v>
      </c>
      <c r="AB362" s="175"/>
      <c r="AC362" s="160">
        <v>0</v>
      </c>
      <c r="AD362" s="25">
        <v>0</v>
      </c>
      <c r="AE362" s="25">
        <v>0</v>
      </c>
      <c r="AF362" s="25">
        <v>0</v>
      </c>
      <c r="AG362" s="25">
        <v>0</v>
      </c>
      <c r="AH362" s="25">
        <v>0</v>
      </c>
      <c r="AI362" s="25">
        <v>0</v>
      </c>
      <c r="AJ362" s="25">
        <v>0</v>
      </c>
      <c r="AK362" s="25">
        <v>100</v>
      </c>
      <c r="AL362" s="25">
        <v>200</v>
      </c>
      <c r="AM362" s="25">
        <v>200</v>
      </c>
      <c r="AN362" s="25">
        <v>200</v>
      </c>
      <c r="AO362" s="159">
        <v>100</v>
      </c>
    </row>
    <row r="363" spans="1:41" ht="51" customHeight="1">
      <c r="A363" s="362" t="str">
        <f>'[1]2_ESTRUCTURA_PDM'!H64</f>
        <v>4.2.02</v>
      </c>
      <c r="B363" s="339">
        <f>'[1]2_ESTRUCTURA_PDM'!I64</f>
        <v>50</v>
      </c>
      <c r="C363" s="363" t="str">
        <f>'[1]2_ESTRUCTURA_PDM'!J64</f>
        <v>Gestión para la convivencia y cultura ciudadana</v>
      </c>
      <c r="D363" s="331" t="e">
        <f>#REF!</f>
        <v>#REF!</v>
      </c>
      <c r="E363" s="333" t="e">
        <f>#REF!</f>
        <v>#REF!</v>
      </c>
      <c r="F363" s="35">
        <f>'PROGRAMADO_METAS_PRODUCTO 2018'!F363</f>
        <v>332</v>
      </c>
      <c r="G363" s="22">
        <f>'PROGRAMADO_METAS_PRODUCTO 2018'!G363</f>
        <v>11</v>
      </c>
      <c r="H363" s="35" t="str">
        <f>'PROGRAMADO_METAS_PRODUCTO 2018'!I363</f>
        <v>Capacitar  20 mil niños  en campañas de prevención al consumo de las drogas y el alcohol. Campaña DARE.</v>
      </c>
      <c r="I363" s="57">
        <f>'PROGRAMADO_METAS_PRODUCTO 2018'!J363</f>
        <v>20000</v>
      </c>
      <c r="J363" s="35" t="str">
        <f>'PROGRAMADO_METAS_PRODUCTO 2018'!K363</f>
        <v>Incremento
(Flujo)</v>
      </c>
      <c r="K363" s="35" t="str">
        <f>'PROGRAMADO_METAS_PRODUCTO 2018'!L363</f>
        <v>GOB332</v>
      </c>
      <c r="L363" s="35" t="str">
        <f>'PROGRAMADO_METAS_PRODUCTO 2018'!N363</f>
        <v>Número de niños capacitados en prevención al consumo  de drogas y alcohol</v>
      </c>
      <c r="M363" s="35" t="str">
        <f>'PROGRAMADO_METAS_PRODUCTO 2018'!O363</f>
        <v>Intervención para el Mejoramiento de la Convivencia y la Resolucion de Conflictos</v>
      </c>
      <c r="N363" s="57">
        <f>'PROGRAMADO_METAS_PRODUCTO 2018'!Q363</f>
        <v>5000</v>
      </c>
      <c r="O363" s="169">
        <f>'PROGRAMADO_METAS_PRODUCTO 2018'!R363</f>
        <v>5000</v>
      </c>
      <c r="P363" s="169">
        <f>'PROGRAMADO_METAS_PRODUCTO 2018'!S363</f>
        <v>10000</v>
      </c>
      <c r="Q363" s="169">
        <f>'PROGRAMADO_METAS_PRODUCTO 2018'!T363</f>
        <v>15000</v>
      </c>
      <c r="R363" s="169">
        <f>'PROGRAMADO_METAS_PRODUCTO 2018'!U363</f>
        <v>20000</v>
      </c>
      <c r="S363" s="35" t="str">
        <f>'PROGRAMADO_METAS_PRODUCTO 2018'!V363</f>
        <v>Secretaría de Gobierno</v>
      </c>
      <c r="T363" s="158"/>
      <c r="U363" s="14">
        <v>69.98</v>
      </c>
      <c r="V363" s="14">
        <v>78.78</v>
      </c>
      <c r="W363" s="14">
        <v>88.8</v>
      </c>
      <c r="X363" s="14">
        <v>95.46</v>
      </c>
      <c r="Y363" s="14">
        <v>105.11999999999999</v>
      </c>
      <c r="Z363" s="14">
        <v>107.44</v>
      </c>
      <c r="AA363" s="159">
        <v>100</v>
      </c>
      <c r="AB363" s="197"/>
      <c r="AC363" s="160">
        <v>7.46</v>
      </c>
      <c r="AD363" s="25">
        <v>16.55</v>
      </c>
      <c r="AE363" s="25">
        <v>23.07</v>
      </c>
      <c r="AF363" s="25">
        <v>26.229999999999997</v>
      </c>
      <c r="AG363" s="25">
        <v>31.480000000000004</v>
      </c>
      <c r="AH363" s="25">
        <v>33.729999999999997</v>
      </c>
      <c r="AI363" s="25">
        <v>39.89</v>
      </c>
      <c r="AJ363" s="25">
        <v>45.519999999999996</v>
      </c>
      <c r="AK363" s="25">
        <v>54</v>
      </c>
      <c r="AL363" s="25">
        <v>58.15</v>
      </c>
      <c r="AM363" s="25">
        <v>65.97</v>
      </c>
      <c r="AN363" s="25">
        <v>71.23</v>
      </c>
      <c r="AO363" s="159">
        <v>71.23</v>
      </c>
    </row>
    <row r="364" spans="1:41" ht="51" customHeight="1">
      <c r="A364" s="336"/>
      <c r="B364" s="339"/>
      <c r="C364" s="342"/>
      <c r="D364" s="332"/>
      <c r="E364" s="334"/>
      <c r="F364" s="35">
        <f>'PROGRAMADO_METAS_PRODUCTO 2018'!F364</f>
        <v>333</v>
      </c>
      <c r="G364" s="22">
        <f>'PROGRAMADO_METAS_PRODUCTO 2018'!G364</f>
        <v>11</v>
      </c>
      <c r="H364" s="35" t="str">
        <f>'PROGRAMADO_METAS_PRODUCTO 2018'!I364</f>
        <v xml:space="preserve">Crear 12 frentes de seguridad y fortalecer el 100% de los existentes. </v>
      </c>
      <c r="I364" s="35">
        <f>'PROGRAMADO_METAS_PRODUCTO 2018'!J364</f>
        <v>12</v>
      </c>
      <c r="J364" s="35" t="str">
        <f>'PROGRAMADO_METAS_PRODUCTO 2018'!K364</f>
        <v>Incremento
(Acumulado)</v>
      </c>
      <c r="K364" s="35" t="str">
        <f>'PROGRAMADO_METAS_PRODUCTO 2018'!L364</f>
        <v>GOB333</v>
      </c>
      <c r="L364" s="35" t="str">
        <f>'PROGRAMADO_METAS_PRODUCTO 2018'!N364</f>
        <v>Número de nuevos frentes de seguridad creados y fortalecidos</v>
      </c>
      <c r="M364" s="35" t="str">
        <f>'PROGRAMADO_METAS_PRODUCTO 2018'!O364</f>
        <v>Intervención para el Mejoramiento de la Convivencia y la Resolucion de Conflictos</v>
      </c>
      <c r="N364" s="35">
        <f>'PROGRAMADO_METAS_PRODUCTO 2018'!Q364</f>
        <v>254</v>
      </c>
      <c r="O364" s="170">
        <f>'PROGRAMADO_METAS_PRODUCTO 2018'!R364</f>
        <v>0</v>
      </c>
      <c r="P364" s="170">
        <f>'PROGRAMADO_METAS_PRODUCTO 2018'!S364</f>
        <v>3</v>
      </c>
      <c r="Q364" s="170">
        <f>'PROGRAMADO_METAS_PRODUCTO 2018'!T364</f>
        <v>9</v>
      </c>
      <c r="R364" s="170">
        <f>'PROGRAMADO_METAS_PRODUCTO 2018'!U364</f>
        <v>12</v>
      </c>
      <c r="S364" s="35" t="str">
        <f>'PROGRAMADO_METAS_PRODUCTO 2018'!V364</f>
        <v>Secretaría de Gobierno</v>
      </c>
      <c r="T364" s="158"/>
      <c r="U364" s="14" t="s">
        <v>850</v>
      </c>
      <c r="V364" s="14" t="s">
        <v>850</v>
      </c>
      <c r="W364" s="14" t="s">
        <v>850</v>
      </c>
      <c r="X364" s="14" t="s">
        <v>850</v>
      </c>
      <c r="Y364" s="14" t="s">
        <v>850</v>
      </c>
      <c r="Z364" s="14" t="s">
        <v>850</v>
      </c>
      <c r="AA364" s="159" t="s">
        <v>850</v>
      </c>
      <c r="AB364" s="197"/>
      <c r="AC364" s="160">
        <v>0</v>
      </c>
      <c r="AD364" s="25">
        <v>0</v>
      </c>
      <c r="AE364" s="25">
        <v>0</v>
      </c>
      <c r="AF364" s="25">
        <v>0</v>
      </c>
      <c r="AG364" s="25">
        <v>0</v>
      </c>
      <c r="AH364" s="25">
        <v>0</v>
      </c>
      <c r="AI364" s="25">
        <v>0</v>
      </c>
      <c r="AJ364" s="25">
        <v>0</v>
      </c>
      <c r="AK364" s="25">
        <v>0</v>
      </c>
      <c r="AL364" s="25">
        <v>0</v>
      </c>
      <c r="AM364" s="25">
        <v>0</v>
      </c>
      <c r="AN364" s="25">
        <v>0</v>
      </c>
      <c r="AO364" s="159">
        <v>0</v>
      </c>
    </row>
    <row r="365" spans="1:41" ht="51" customHeight="1">
      <c r="A365" s="336"/>
      <c r="B365" s="339"/>
      <c r="C365" s="342"/>
      <c r="D365" s="332"/>
      <c r="E365" s="334"/>
      <c r="F365" s="35">
        <f>'PROGRAMADO_METAS_PRODUCTO 2018'!F365</f>
        <v>334</v>
      </c>
      <c r="G365" s="22">
        <f>'PROGRAMADO_METAS_PRODUCTO 2018'!G365</f>
        <v>11</v>
      </c>
      <c r="H365" s="35" t="str">
        <f>'PROGRAMADO_METAS_PRODUCTO 2018'!I365</f>
        <v>Crear 12 escuelas de seguridad ciudadana</v>
      </c>
      <c r="I365" s="35">
        <f>'PROGRAMADO_METAS_PRODUCTO 2018'!J365</f>
        <v>12</v>
      </c>
      <c r="J365" s="35" t="str">
        <f>'PROGRAMADO_METAS_PRODUCTO 2018'!K365</f>
        <v>Incremento
(Acumulado)</v>
      </c>
      <c r="K365" s="35" t="str">
        <f>'PROGRAMADO_METAS_PRODUCTO 2018'!L365</f>
        <v>GOB334</v>
      </c>
      <c r="L365" s="35" t="str">
        <f>'PROGRAMADO_METAS_PRODUCTO 2018'!N365</f>
        <v>Número de nuevas escuelas de seguridad creadas</v>
      </c>
      <c r="M365" s="35" t="str">
        <f>'PROGRAMADO_METAS_PRODUCTO 2018'!O365</f>
        <v>Intervención para el Mejoramiento de la Convivencia y la Resolucion de Conflictos</v>
      </c>
      <c r="N365" s="35">
        <f>'PROGRAMADO_METAS_PRODUCTO 2018'!Q365</f>
        <v>6</v>
      </c>
      <c r="O365" s="170">
        <f>'PROGRAMADO_METAS_PRODUCTO 2018'!R365</f>
        <v>0</v>
      </c>
      <c r="P365" s="170">
        <f>'PROGRAMADO_METAS_PRODUCTO 2018'!S365</f>
        <v>3</v>
      </c>
      <c r="Q365" s="170">
        <f>'PROGRAMADO_METAS_PRODUCTO 2018'!T365</f>
        <v>9</v>
      </c>
      <c r="R365" s="170">
        <f>'PROGRAMADO_METAS_PRODUCTO 2018'!U365</f>
        <v>12</v>
      </c>
      <c r="S365" s="35" t="str">
        <f>'PROGRAMADO_METAS_PRODUCTO 2018'!V365</f>
        <v>Secretaría de Gobierno</v>
      </c>
      <c r="T365" s="158"/>
      <c r="U365" s="14" t="s">
        <v>850</v>
      </c>
      <c r="V365" s="14" t="s">
        <v>850</v>
      </c>
      <c r="W365" s="14" t="s">
        <v>850</v>
      </c>
      <c r="X365" s="14" t="s">
        <v>850</v>
      </c>
      <c r="Y365" s="14" t="s">
        <v>850</v>
      </c>
      <c r="Z365" s="14" t="s">
        <v>850</v>
      </c>
      <c r="AA365" s="159" t="s">
        <v>850</v>
      </c>
      <c r="AB365" s="197"/>
      <c r="AC365" s="160">
        <v>0</v>
      </c>
      <c r="AD365" s="25">
        <v>0</v>
      </c>
      <c r="AE365" s="25">
        <v>0</v>
      </c>
      <c r="AF365" s="25">
        <v>0</v>
      </c>
      <c r="AG365" s="25">
        <v>0</v>
      </c>
      <c r="AH365" s="25">
        <v>0</v>
      </c>
      <c r="AI365" s="25">
        <v>0</v>
      </c>
      <c r="AJ365" s="25">
        <v>0</v>
      </c>
      <c r="AK365" s="25">
        <v>0</v>
      </c>
      <c r="AL365" s="25">
        <v>0</v>
      </c>
      <c r="AM365" s="25">
        <v>0</v>
      </c>
      <c r="AN365" s="25">
        <v>0</v>
      </c>
      <c r="AO365" s="159">
        <v>0</v>
      </c>
    </row>
    <row r="366" spans="1:41" ht="51" customHeight="1">
      <c r="A366" s="336"/>
      <c r="B366" s="339"/>
      <c r="C366" s="342"/>
      <c r="D366" s="332"/>
      <c r="E366" s="334"/>
      <c r="F366" s="35">
        <f>'PROGRAMADO_METAS_PRODUCTO 2018'!F366</f>
        <v>335</v>
      </c>
      <c r="G366" s="22">
        <f>'PROGRAMADO_METAS_PRODUCTO 2018'!G366</f>
        <v>12</v>
      </c>
      <c r="H366" s="35" t="str">
        <f>'PROGRAMADO_METAS_PRODUCTO 2018'!I366</f>
        <v>Realizar intervenciones sociales a 8 combos y parches identificados por la autoridad de policía del Municipio de Manizales</v>
      </c>
      <c r="I366" s="35">
        <f>'PROGRAMADO_METAS_PRODUCTO 2018'!J366</f>
        <v>8</v>
      </c>
      <c r="J366" s="35" t="str">
        <f>'PROGRAMADO_METAS_PRODUCTO 2018'!K366</f>
        <v>Incremento
(Flujo)</v>
      </c>
      <c r="K366" s="35" t="str">
        <f>'PROGRAMADO_METAS_PRODUCTO 2018'!L366</f>
        <v>GOB335</v>
      </c>
      <c r="L366" s="35" t="str">
        <f>'PROGRAMADO_METAS_PRODUCTO 2018'!N366</f>
        <v>Número de combos y parches identificados e intervenidos por la policía</v>
      </c>
      <c r="M366" s="35" t="str">
        <f>'PROGRAMADO_METAS_PRODUCTO 2018'!O366</f>
        <v>Intervención para el Mejoramiento de la Convivencia y la Resolucion de Conflictos</v>
      </c>
      <c r="N366" s="35">
        <f>'PROGRAMADO_METAS_PRODUCTO 2018'!Q366</f>
        <v>0</v>
      </c>
      <c r="O366" s="170">
        <f>'PROGRAMADO_METAS_PRODUCTO 2018'!R366</f>
        <v>2</v>
      </c>
      <c r="P366" s="170">
        <f>'PROGRAMADO_METAS_PRODUCTO 2018'!S366</f>
        <v>4</v>
      </c>
      <c r="Q366" s="170">
        <f>'PROGRAMADO_METAS_PRODUCTO 2018'!T366</f>
        <v>6</v>
      </c>
      <c r="R366" s="170">
        <f>'PROGRAMADO_METAS_PRODUCTO 2018'!U366</f>
        <v>8</v>
      </c>
      <c r="S366" s="35" t="str">
        <f>'PROGRAMADO_METAS_PRODUCTO 2018'!V366</f>
        <v>Secretaría de Gobierno</v>
      </c>
      <c r="T366" s="158"/>
      <c r="U366" s="14">
        <v>0</v>
      </c>
      <c r="V366" s="14">
        <v>0</v>
      </c>
      <c r="W366" s="14">
        <v>0</v>
      </c>
      <c r="X366" s="14">
        <v>0</v>
      </c>
      <c r="Y366" s="14">
        <v>1</v>
      </c>
      <c r="Z366" s="14">
        <v>200</v>
      </c>
      <c r="AA366" s="159">
        <v>100</v>
      </c>
      <c r="AB366" s="197"/>
      <c r="AC366" s="160">
        <v>0</v>
      </c>
      <c r="AD366" s="25">
        <v>0</v>
      </c>
      <c r="AE366" s="25">
        <v>0</v>
      </c>
      <c r="AF366" s="25">
        <v>75</v>
      </c>
      <c r="AG366" s="25">
        <v>100</v>
      </c>
      <c r="AH366" s="25">
        <v>125</v>
      </c>
      <c r="AI366" s="25">
        <v>175</v>
      </c>
      <c r="AJ366" s="25">
        <v>225</v>
      </c>
      <c r="AK366" s="25">
        <v>300</v>
      </c>
      <c r="AL366" s="25">
        <v>375</v>
      </c>
      <c r="AM366" s="25">
        <v>375</v>
      </c>
      <c r="AN366" s="25">
        <v>375</v>
      </c>
      <c r="AO366" s="159">
        <v>100</v>
      </c>
    </row>
    <row r="367" spans="1:41" ht="63.75">
      <c r="A367" s="336"/>
      <c r="B367" s="339"/>
      <c r="C367" s="342"/>
      <c r="D367" s="332"/>
      <c r="E367" s="334"/>
      <c r="F367" s="35">
        <f>'PROGRAMADO_METAS_PRODUCTO 2018'!F367</f>
        <v>336</v>
      </c>
      <c r="G367" s="22">
        <f>'PROGRAMADO_METAS_PRODUCTO 2018'!G367</f>
        <v>11</v>
      </c>
      <c r="H367" s="35" t="str">
        <f>'PROGRAMADO_METAS_PRODUCTO 2018'!I367</f>
        <v xml:space="preserve">Aumentar en 20%  actividades lúdico - recreativas en la zona urbana para fomentar la convivencia y seguridad ciudadana (Pégate al Parche) </v>
      </c>
      <c r="I367" s="35">
        <f>'PROGRAMADO_METAS_PRODUCTO 2018'!J367</f>
        <v>144</v>
      </c>
      <c r="J367" s="35" t="str">
        <f>'PROGRAMADO_METAS_PRODUCTO 2018'!K367</f>
        <v>Incremento
(Flujo)</v>
      </c>
      <c r="K367" s="35" t="str">
        <f>'PROGRAMADO_METAS_PRODUCTO 2018'!L367</f>
        <v>GOB336</v>
      </c>
      <c r="L367" s="35" t="str">
        <f>'PROGRAMADO_METAS_PRODUCTO 2018'!N367</f>
        <v>Actividades lúdico - recreativas implementadas en zona urbana para fomentar la convivencia y seguridad ciudadana (Pégate al Parche)</v>
      </c>
      <c r="M367" s="35" t="str">
        <f>'PROGRAMADO_METAS_PRODUCTO 2018'!O367</f>
        <v>Intervención para el Mejoramiento de la Convivencia y la Resolucion de Conflictos</v>
      </c>
      <c r="N367" s="35">
        <f>'PROGRAMADO_METAS_PRODUCTO 2018'!Q367</f>
        <v>120</v>
      </c>
      <c r="O367" s="170">
        <f>'PROGRAMADO_METAS_PRODUCTO 2018'!R367</f>
        <v>126</v>
      </c>
      <c r="P367" s="170">
        <f>'PROGRAMADO_METAS_PRODUCTO 2018'!S367</f>
        <v>132</v>
      </c>
      <c r="Q367" s="170">
        <f>'PROGRAMADO_METAS_PRODUCTO 2018'!T367</f>
        <v>138</v>
      </c>
      <c r="R367" s="170">
        <f>'PROGRAMADO_METAS_PRODUCTO 2018'!U367</f>
        <v>144</v>
      </c>
      <c r="S367" s="35" t="str">
        <f>'PROGRAMADO_METAS_PRODUCTO 2018'!V367</f>
        <v>Secretaría de Gobierno</v>
      </c>
      <c r="T367" s="158"/>
      <c r="U367" s="14">
        <v>3.1746031746031744</v>
      </c>
      <c r="V367" s="14">
        <v>13.492063492063492</v>
      </c>
      <c r="W367" s="14">
        <v>17.460317460317459</v>
      </c>
      <c r="X367" s="14">
        <v>34.920634920634917</v>
      </c>
      <c r="Y367" s="14">
        <v>42.063492063492063</v>
      </c>
      <c r="Z367" s="14">
        <v>53.968253968253968</v>
      </c>
      <c r="AA367" s="159">
        <v>53.968253968253968</v>
      </c>
      <c r="AB367" s="197"/>
      <c r="AC367" s="160">
        <v>0</v>
      </c>
      <c r="AD367" s="25">
        <v>0</v>
      </c>
      <c r="AE367" s="25">
        <v>0</v>
      </c>
      <c r="AF367" s="25">
        <v>0</v>
      </c>
      <c r="AG367" s="25">
        <v>0</v>
      </c>
      <c r="AH367" s="25">
        <v>7.5757575757575761</v>
      </c>
      <c r="AI367" s="25">
        <v>9.8484848484848477</v>
      </c>
      <c r="AJ367" s="25">
        <v>22.727272727272727</v>
      </c>
      <c r="AK367" s="25">
        <v>22.727272727272727</v>
      </c>
      <c r="AL367" s="25">
        <v>28.787878787878789</v>
      </c>
      <c r="AM367" s="25">
        <v>43.939393939393938</v>
      </c>
      <c r="AN367" s="25">
        <v>46.969696969696969</v>
      </c>
      <c r="AO367" s="159">
        <v>46.969696969696969</v>
      </c>
    </row>
    <row r="368" spans="1:41" ht="51" customHeight="1">
      <c r="A368" s="336"/>
      <c r="B368" s="339"/>
      <c r="C368" s="342"/>
      <c r="D368" s="332"/>
      <c r="E368" s="334"/>
      <c r="F368" s="35">
        <f>'PROGRAMADO_METAS_PRODUCTO 2018'!F368</f>
        <v>337</v>
      </c>
      <c r="G368" s="22">
        <f>'PROGRAMADO_METAS_PRODUCTO 2018'!G368</f>
        <v>11</v>
      </c>
      <c r="H368" s="35" t="str">
        <f>'PROGRAMADO_METAS_PRODUCTO 2018'!I368</f>
        <v xml:space="preserve">Creación de la mesa municipal de barrismo social y proceso de carnetización para las barras </v>
      </c>
      <c r="I368" s="35">
        <f>'PROGRAMADO_METAS_PRODUCTO 2018'!J368</f>
        <v>1</v>
      </c>
      <c r="J368" s="35" t="str">
        <f>'PROGRAMADO_METAS_PRODUCTO 2018'!K368</f>
        <v>Incremento</v>
      </c>
      <c r="K368" s="35" t="str">
        <f>'PROGRAMADO_METAS_PRODUCTO 2018'!L368</f>
        <v>GOB337</v>
      </c>
      <c r="L368" s="35" t="str">
        <f>'PROGRAMADO_METAS_PRODUCTO 2018'!N368</f>
        <v>Mesa de barrismo social creada</v>
      </c>
      <c r="M368" s="35" t="str">
        <f>'PROGRAMADO_METAS_PRODUCTO 2018'!O368</f>
        <v>Intervención para el Mejoramiento de la Convivencia y la Resolucion de Conflictos</v>
      </c>
      <c r="N368" s="35">
        <f>'PROGRAMADO_METAS_PRODUCTO 2018'!Q368</f>
        <v>0</v>
      </c>
      <c r="O368" s="53">
        <f>'PROGRAMADO_METAS_PRODUCTO 2018'!R368</f>
        <v>0</v>
      </c>
      <c r="P368" s="53">
        <f>'PROGRAMADO_METAS_PRODUCTO 2018'!S368</f>
        <v>1</v>
      </c>
      <c r="Q368" s="53">
        <f>'PROGRAMADO_METAS_PRODUCTO 2018'!T368</f>
        <v>0</v>
      </c>
      <c r="R368" s="53">
        <f>'PROGRAMADO_METAS_PRODUCTO 2018'!U368</f>
        <v>0</v>
      </c>
      <c r="S368" s="35" t="str">
        <f>'PROGRAMADO_METAS_PRODUCTO 2018'!V368</f>
        <v>Secretaría de Gobierno</v>
      </c>
      <c r="T368" s="158"/>
      <c r="U368" s="14" t="s">
        <v>850</v>
      </c>
      <c r="V368" s="14" t="s">
        <v>850</v>
      </c>
      <c r="W368" s="14" t="s">
        <v>850</v>
      </c>
      <c r="X368" s="14" t="s">
        <v>850</v>
      </c>
      <c r="Y368" s="14" t="s">
        <v>850</v>
      </c>
      <c r="Z368" s="14" t="s">
        <v>850</v>
      </c>
      <c r="AA368" s="159" t="s">
        <v>850</v>
      </c>
      <c r="AB368" s="197"/>
      <c r="AC368" s="160">
        <v>0</v>
      </c>
      <c r="AD368" s="25">
        <v>0</v>
      </c>
      <c r="AE368" s="25">
        <v>0</v>
      </c>
      <c r="AF368" s="25">
        <v>0</v>
      </c>
      <c r="AG368" s="25">
        <v>0</v>
      </c>
      <c r="AH368" s="25">
        <v>0</v>
      </c>
      <c r="AI368" s="25">
        <v>0</v>
      </c>
      <c r="AJ368" s="25">
        <v>0</v>
      </c>
      <c r="AK368" s="25">
        <v>0</v>
      </c>
      <c r="AL368" s="25">
        <v>0</v>
      </c>
      <c r="AM368" s="25">
        <v>0</v>
      </c>
      <c r="AN368" s="25">
        <v>0</v>
      </c>
      <c r="AO368" s="159">
        <v>0</v>
      </c>
    </row>
    <row r="369" spans="1:41" ht="51" customHeight="1">
      <c r="A369" s="336"/>
      <c r="B369" s="339"/>
      <c r="C369" s="342"/>
      <c r="D369" s="332"/>
      <c r="E369" s="334"/>
      <c r="F369" s="35">
        <f>'PROGRAMADO_METAS_PRODUCTO 2018'!F369</f>
        <v>338</v>
      </c>
      <c r="G369" s="22">
        <f>'PROGRAMADO_METAS_PRODUCTO 2018'!G369</f>
        <v>11</v>
      </c>
      <c r="H369" s="35" t="str">
        <f>'PROGRAMADO_METAS_PRODUCTO 2018'!I369</f>
        <v>Aumentar en 40% la vinculación de trabajadoras sexuales en procesos de formación para el trabajo</v>
      </c>
      <c r="I369" s="35">
        <f>'PROGRAMADO_METAS_PRODUCTO 2018'!J369</f>
        <v>40</v>
      </c>
      <c r="J369" s="35" t="str">
        <f>'PROGRAMADO_METAS_PRODUCTO 2018'!K369</f>
        <v>Incremento
(Acumulado)</v>
      </c>
      <c r="K369" s="35" t="str">
        <f>'PROGRAMADO_METAS_PRODUCTO 2018'!L369</f>
        <v>GOB338</v>
      </c>
      <c r="L369" s="35" t="str">
        <f>'PROGRAMADO_METAS_PRODUCTO 2018'!N369</f>
        <v>Porcentaje de trabajadoras sexuales vinculadas en procesos de formación para el trabajo</v>
      </c>
      <c r="M369" s="35" t="str">
        <f>'PROGRAMADO_METAS_PRODUCTO 2018'!O369</f>
        <v>Intervención para el Mejoramiento de la Convivencia y la Resolucion de Conflictos</v>
      </c>
      <c r="N369" s="35">
        <f>'PROGRAMADO_METAS_PRODUCTO 2018'!Q369</f>
        <v>0</v>
      </c>
      <c r="O369" s="170">
        <f>'PROGRAMADO_METAS_PRODUCTO 2018'!R369</f>
        <v>10</v>
      </c>
      <c r="P369" s="170">
        <f>'PROGRAMADO_METAS_PRODUCTO 2018'!S369</f>
        <v>20</v>
      </c>
      <c r="Q369" s="170">
        <f>'PROGRAMADO_METAS_PRODUCTO 2018'!T369</f>
        <v>30</v>
      </c>
      <c r="R369" s="170">
        <f>'PROGRAMADO_METAS_PRODUCTO 2018'!U369</f>
        <v>40</v>
      </c>
      <c r="S369" s="35" t="str">
        <f>'PROGRAMADO_METAS_PRODUCTO 2018'!V369</f>
        <v>Secretaría de Gobierno</v>
      </c>
      <c r="T369" s="158"/>
      <c r="U369" s="14">
        <v>0</v>
      </c>
      <c r="V369" s="14">
        <v>0</v>
      </c>
      <c r="W369" s="14">
        <v>0</v>
      </c>
      <c r="X369" s="14">
        <v>0</v>
      </c>
      <c r="Y369" s="14">
        <v>0</v>
      </c>
      <c r="Z369" s="14">
        <v>0</v>
      </c>
      <c r="AA369" s="159">
        <v>0</v>
      </c>
      <c r="AB369" s="197"/>
      <c r="AC369" s="160">
        <v>0</v>
      </c>
      <c r="AD369" s="25">
        <v>0</v>
      </c>
      <c r="AE369" s="25">
        <v>0</v>
      </c>
      <c r="AF369" s="25">
        <v>0</v>
      </c>
      <c r="AG369" s="25">
        <v>0</v>
      </c>
      <c r="AH369" s="25">
        <v>0</v>
      </c>
      <c r="AI369" s="25">
        <v>0</v>
      </c>
      <c r="AJ369" s="25">
        <v>0</v>
      </c>
      <c r="AK369" s="25">
        <v>0</v>
      </c>
      <c r="AL369" s="25">
        <v>100</v>
      </c>
      <c r="AM369" s="25">
        <v>100</v>
      </c>
      <c r="AN369" s="25">
        <v>315</v>
      </c>
      <c r="AO369" s="159">
        <v>100</v>
      </c>
    </row>
    <row r="370" spans="1:41" ht="76.5">
      <c r="A370" s="336"/>
      <c r="B370" s="339"/>
      <c r="C370" s="342"/>
      <c r="D370" s="332"/>
      <c r="E370" s="334"/>
      <c r="F370" s="35">
        <f>'PROGRAMADO_METAS_PRODUCTO 2018'!F370</f>
        <v>339</v>
      </c>
      <c r="G370" s="22">
        <f>'PROGRAMADO_METAS_PRODUCTO 2018'!G370</f>
        <v>11</v>
      </c>
      <c r="H370" s="35" t="str">
        <f>'PROGRAMADO_METAS_PRODUCTO 2018'!I370</f>
        <v>Implementar en un 60% el proyecto ENREDECEP: en recuperación de canchas, establecimientos y parques como estrategia formativa para la convivencia ciudadana</v>
      </c>
      <c r="I370" s="35">
        <f>'PROGRAMADO_METAS_PRODUCTO 2018'!J370</f>
        <v>60</v>
      </c>
      <c r="J370" s="35" t="str">
        <f>'PROGRAMADO_METAS_PRODUCTO 2018'!K370</f>
        <v>Incremento
(Acumulado)</v>
      </c>
      <c r="K370" s="35" t="str">
        <f>'PROGRAMADO_METAS_PRODUCTO 2018'!L370</f>
        <v>GOB339</v>
      </c>
      <c r="L370" s="35" t="str">
        <f>'PROGRAMADO_METAS_PRODUCTO 2018'!N370</f>
        <v>Porcentaje de ejecución del proyecto ENREDECEP</v>
      </c>
      <c r="M370" s="35" t="str">
        <f>'PROGRAMADO_METAS_PRODUCTO 2018'!O370</f>
        <v>Intervención para el Mejoramiento de la Convivencia y la Resolucion de Conflictos</v>
      </c>
      <c r="N370" s="35">
        <f>'PROGRAMADO_METAS_PRODUCTO 2018'!Q370</f>
        <v>0</v>
      </c>
      <c r="O370" s="170">
        <f>'PROGRAMADO_METAS_PRODUCTO 2018'!R370</f>
        <v>10</v>
      </c>
      <c r="P370" s="170">
        <f>'PROGRAMADO_METAS_PRODUCTO 2018'!S370</f>
        <v>20</v>
      </c>
      <c r="Q370" s="170">
        <f>'PROGRAMADO_METAS_PRODUCTO 2018'!T370</f>
        <v>30</v>
      </c>
      <c r="R370" s="170">
        <f>'PROGRAMADO_METAS_PRODUCTO 2018'!U370</f>
        <v>60</v>
      </c>
      <c r="S370" s="35" t="str">
        <f>'PROGRAMADO_METAS_PRODUCTO 2018'!V370</f>
        <v>Secretaría de Gobierno</v>
      </c>
      <c r="T370" s="158"/>
      <c r="U370" s="14">
        <v>0</v>
      </c>
      <c r="V370" s="14">
        <v>0</v>
      </c>
      <c r="W370" s="14">
        <v>0</v>
      </c>
      <c r="X370" s="14">
        <v>0</v>
      </c>
      <c r="Y370" s="14">
        <v>0</v>
      </c>
      <c r="Z370" s="14">
        <v>0</v>
      </c>
      <c r="AA370" s="159">
        <v>0</v>
      </c>
      <c r="AB370" s="197"/>
      <c r="AC370" s="160">
        <v>0</v>
      </c>
      <c r="AD370" s="25">
        <v>0</v>
      </c>
      <c r="AE370" s="25">
        <v>75</v>
      </c>
      <c r="AF370" s="25">
        <v>125</v>
      </c>
      <c r="AG370" s="25">
        <v>125</v>
      </c>
      <c r="AH370" s="25">
        <v>125</v>
      </c>
      <c r="AI370" s="25">
        <v>150</v>
      </c>
      <c r="AJ370" s="25">
        <v>150</v>
      </c>
      <c r="AK370" s="25">
        <v>150</v>
      </c>
      <c r="AL370" s="25">
        <v>175</v>
      </c>
      <c r="AM370" s="25">
        <v>175</v>
      </c>
      <c r="AN370" s="25">
        <v>225</v>
      </c>
      <c r="AO370" s="159">
        <v>100</v>
      </c>
    </row>
    <row r="371" spans="1:41" ht="51" customHeight="1">
      <c r="A371" s="337"/>
      <c r="B371" s="340"/>
      <c r="C371" s="342"/>
      <c r="D371" s="332"/>
      <c r="E371" s="334"/>
      <c r="F371" s="33">
        <f>'PROGRAMADO_METAS_PRODUCTO 2018'!F371</f>
        <v>340</v>
      </c>
      <c r="G371" s="32">
        <f>'PROGRAMADO_METAS_PRODUCTO 2018'!G371</f>
        <v>11</v>
      </c>
      <c r="H371" s="33" t="str">
        <f>'PROGRAMADO_METAS_PRODUCTO 2018'!I371</f>
        <v>Aumentar en un 40% las intervenciones en colegios públicos (primaria y bachillerato) para prevenir el abuso sexual</v>
      </c>
      <c r="I371" s="33">
        <f>'PROGRAMADO_METAS_PRODUCTO 2018'!J371</f>
        <v>125.99999999999999</v>
      </c>
      <c r="J371" s="33" t="str">
        <f>'PROGRAMADO_METAS_PRODUCTO 2018'!K371</f>
        <v>Incremento
(Flujo)</v>
      </c>
      <c r="K371" s="33" t="str">
        <f>'PROGRAMADO_METAS_PRODUCTO 2018'!L371</f>
        <v>GOB340</v>
      </c>
      <c r="L371" s="33" t="str">
        <f>'PROGRAMADO_METAS_PRODUCTO 2018'!N371</f>
        <v>Intervenciones en colegios para prevenir el abuso sexual</v>
      </c>
      <c r="M371" s="33" t="str">
        <f>'PROGRAMADO_METAS_PRODUCTO 2018'!O371</f>
        <v>Intervención para el Mejoramiento de la Convivencia y la Resolucion de Conflictos</v>
      </c>
      <c r="N371" s="33">
        <f>'PROGRAMADO_METAS_PRODUCTO 2018'!Q371</f>
        <v>90</v>
      </c>
      <c r="O371" s="200">
        <f>'PROGRAMADO_METAS_PRODUCTO 2018'!R371</f>
        <v>90</v>
      </c>
      <c r="P371" s="200">
        <f>'PROGRAMADO_METAS_PRODUCTO 2018'!S371</f>
        <v>99.000000000000014</v>
      </c>
      <c r="Q371" s="200">
        <f>'PROGRAMADO_METAS_PRODUCTO 2018'!T371</f>
        <v>117</v>
      </c>
      <c r="R371" s="200">
        <f>'PROGRAMADO_METAS_PRODUCTO 2018'!U371</f>
        <v>125.99999999999999</v>
      </c>
      <c r="S371" s="33" t="str">
        <f>'PROGRAMADO_METAS_PRODUCTO 2018'!V371</f>
        <v>Secretaría de Gobierno</v>
      </c>
      <c r="T371" s="158"/>
      <c r="U371" s="14" t="s">
        <v>850</v>
      </c>
      <c r="V371" s="14" t="s">
        <v>850</v>
      </c>
      <c r="W371" s="14" t="s">
        <v>850</v>
      </c>
      <c r="X371" s="14" t="s">
        <v>850</v>
      </c>
      <c r="Y371" s="14" t="s">
        <v>850</v>
      </c>
      <c r="Z371" s="14" t="s">
        <v>850</v>
      </c>
      <c r="AA371" s="159" t="s">
        <v>850</v>
      </c>
      <c r="AB371" s="197"/>
      <c r="AC371" s="160">
        <v>0</v>
      </c>
      <c r="AD371" s="25">
        <v>0</v>
      </c>
      <c r="AE371" s="25">
        <v>0</v>
      </c>
      <c r="AF371" s="25">
        <v>0</v>
      </c>
      <c r="AG371" s="25">
        <v>0</v>
      </c>
      <c r="AH371" s="25">
        <v>0</v>
      </c>
      <c r="AI371" s="25">
        <v>0</v>
      </c>
      <c r="AJ371" s="25">
        <v>0</v>
      </c>
      <c r="AK371" s="25">
        <v>0</v>
      </c>
      <c r="AL371" s="25">
        <v>35.353535353535349</v>
      </c>
      <c r="AM371" s="25">
        <v>72.72727272727272</v>
      </c>
      <c r="AN371" s="25">
        <v>75.757575757575751</v>
      </c>
      <c r="AO371" s="159">
        <v>75.757575757575751</v>
      </c>
    </row>
    <row r="372" spans="1:41" s="20" customFormat="1" ht="16.5" customHeight="1">
      <c r="A372" s="119" t="s">
        <v>151</v>
      </c>
      <c r="B372" s="120"/>
      <c r="C372" s="119" t="s">
        <v>151</v>
      </c>
      <c r="D372" s="120"/>
      <c r="E372" s="120"/>
      <c r="F372" s="120"/>
      <c r="G372" s="120"/>
      <c r="H372" s="120"/>
      <c r="I372" s="120"/>
      <c r="J372" s="120"/>
      <c r="K372" s="120"/>
      <c r="L372" s="120"/>
      <c r="M372" s="120"/>
      <c r="N372" s="120"/>
      <c r="O372" s="120"/>
      <c r="P372" s="120"/>
      <c r="Q372" s="120"/>
      <c r="R372" s="120"/>
      <c r="S372" s="122"/>
      <c r="T372" s="158"/>
      <c r="U372" s="205"/>
      <c r="V372" s="205"/>
      <c r="W372" s="205"/>
      <c r="X372" s="205"/>
      <c r="Y372" s="205"/>
      <c r="Z372" s="205"/>
      <c r="AA372" s="206"/>
      <c r="AB372" s="42"/>
      <c r="AC372" s="207"/>
      <c r="AD372" s="207"/>
      <c r="AE372" s="207"/>
      <c r="AF372" s="207"/>
      <c r="AG372" s="207"/>
      <c r="AH372" s="207"/>
      <c r="AI372" s="207"/>
      <c r="AJ372" s="207"/>
      <c r="AK372" s="207"/>
      <c r="AL372" s="207"/>
      <c r="AM372" s="207"/>
      <c r="AN372" s="207"/>
      <c r="AO372" s="207"/>
    </row>
    <row r="373" spans="1:41" ht="108.75" customHeight="1">
      <c r="A373" s="335" t="str">
        <f>'[1]2_ESTRUCTURA_PDM'!H65</f>
        <v>4.3.01</v>
      </c>
      <c r="B373" s="338">
        <f>'[1]2_ESTRUCTURA_PDM'!I65</f>
        <v>35</v>
      </c>
      <c r="C373" s="357" t="str">
        <f>'[1]2_ESTRUCTURA_PDM'!J65</f>
        <v>Procesos integrales de reparación, reconocimiento y acompañamiento a víctimas y desplazados, en el restablecimiento de derechos e integración en los espacios de desarrollo económico, político, cultural y social de la ciudad</v>
      </c>
      <c r="D373" s="332" t="e">
        <f>#REF!</f>
        <v>#REF!</v>
      </c>
      <c r="E373" s="334" t="e">
        <f>#REF!</f>
        <v>#REF!</v>
      </c>
      <c r="F373" s="79">
        <f>'PROGRAMADO_METAS_PRODUCTO 2018'!F373</f>
        <v>341</v>
      </c>
      <c r="G373" s="86">
        <f>'PROGRAMADO_METAS_PRODUCTO 2018'!G373</f>
        <v>50</v>
      </c>
      <c r="H373" s="79" t="str">
        <f>'PROGRAMADO_METAS_PRODUCTO 2018'!I373</f>
        <v>Plan formulado, en ejecución  y con acompañamiento del Consejo Intersectorial de Justicia Transicional – Plan de acción Territorial para la atención y reparación integral de víctimas - PAT</v>
      </c>
      <c r="I373" s="79">
        <f>'PROGRAMADO_METAS_PRODUCTO 2018'!J373</f>
        <v>1</v>
      </c>
      <c r="J373" s="79" t="str">
        <f>'PROGRAMADO_METAS_PRODUCTO 2018'!K373</f>
        <v>Mantenimiento
(Stock)</v>
      </c>
      <c r="K373" s="79" t="str">
        <f>'PROGRAMADO_METAS_PRODUCTO 2018'!L373</f>
        <v>GOB341</v>
      </c>
      <c r="L373" s="79" t="str">
        <f>'PROGRAMADO_METAS_PRODUCTO 2018'!N373</f>
        <v>Plan formulado y en ejecución para la atención y reparación integral de víctimas</v>
      </c>
      <c r="M373" s="79" t="str">
        <f>'PROGRAMADO_METAS_PRODUCTO 2018'!O373</f>
        <v>Atención y Orientación Integral a Población Vulnerable</v>
      </c>
      <c r="N373" s="79">
        <f>'PROGRAMADO_METAS_PRODUCTO 2018'!Q373</f>
        <v>0</v>
      </c>
      <c r="O373" s="82">
        <f>'PROGRAMADO_METAS_PRODUCTO 2018'!R373</f>
        <v>1</v>
      </c>
      <c r="P373" s="82">
        <f>'PROGRAMADO_METAS_PRODUCTO 2018'!S373</f>
        <v>1</v>
      </c>
      <c r="Q373" s="82">
        <f>'PROGRAMADO_METAS_PRODUCTO 2018'!T373</f>
        <v>1</v>
      </c>
      <c r="R373" s="82">
        <f>'PROGRAMADO_METAS_PRODUCTO 2018'!U373</f>
        <v>1</v>
      </c>
      <c r="S373" s="79" t="str">
        <f>'PROGRAMADO_METAS_PRODUCTO 2018'!V373</f>
        <v>Secretaría de Gobierno</v>
      </c>
      <c r="T373" s="158"/>
      <c r="U373" s="14">
        <v>100</v>
      </c>
      <c r="V373" s="14">
        <v>100</v>
      </c>
      <c r="W373" s="14">
        <v>100</v>
      </c>
      <c r="X373" s="14">
        <v>100</v>
      </c>
      <c r="Y373" s="14">
        <v>100</v>
      </c>
      <c r="Z373" s="14">
        <v>100</v>
      </c>
      <c r="AA373" s="159">
        <v>100</v>
      </c>
      <c r="AB373" s="197"/>
      <c r="AC373" s="160">
        <v>100</v>
      </c>
      <c r="AD373" s="25">
        <v>100</v>
      </c>
      <c r="AE373" s="25">
        <v>100</v>
      </c>
      <c r="AF373" s="25">
        <v>100</v>
      </c>
      <c r="AG373" s="25">
        <v>100</v>
      </c>
      <c r="AH373" s="25">
        <v>100</v>
      </c>
      <c r="AI373" s="25">
        <v>100</v>
      </c>
      <c r="AJ373" s="25">
        <v>100</v>
      </c>
      <c r="AK373" s="25">
        <v>100</v>
      </c>
      <c r="AL373" s="25">
        <v>100</v>
      </c>
      <c r="AM373" s="25">
        <v>100</v>
      </c>
      <c r="AN373" s="25">
        <v>100</v>
      </c>
      <c r="AO373" s="159">
        <v>100</v>
      </c>
    </row>
    <row r="374" spans="1:41" ht="96" customHeight="1">
      <c r="A374" s="336"/>
      <c r="B374" s="339"/>
      <c r="C374" s="354"/>
      <c r="D374" s="361"/>
      <c r="E374" s="356"/>
      <c r="F374" s="35">
        <f>'PROGRAMADO_METAS_PRODUCTO 2018'!F374</f>
        <v>342</v>
      </c>
      <c r="G374" s="22">
        <f>'PROGRAMADO_METAS_PRODUCTO 2018'!G374</f>
        <v>50</v>
      </c>
      <c r="H374" s="35" t="str">
        <f>'PROGRAMADO_METAS_PRODUCTO 2018'!I374</f>
        <v>Liderar la articulación de bases de datos que contribuyan con la caracterización de la población víctima y desplazada en Manizales</v>
      </c>
      <c r="I374" s="35">
        <f>'PROGRAMADO_METAS_PRODUCTO 2018'!J374</f>
        <v>1</v>
      </c>
      <c r="J374" s="35" t="str">
        <f>'PROGRAMADO_METAS_PRODUCTO 2018'!K374</f>
        <v>Mantenimiento
(Stock)</v>
      </c>
      <c r="K374" s="35" t="str">
        <f>'PROGRAMADO_METAS_PRODUCTO 2018'!L374</f>
        <v>GOB342</v>
      </c>
      <c r="L374" s="35" t="str">
        <f>'PROGRAMADO_METAS_PRODUCTO 2018'!N374</f>
        <v>Bases de datos articuladas para la caracterización de la población víctima y desplazada de Manizales</v>
      </c>
      <c r="M374" s="35" t="str">
        <f>'PROGRAMADO_METAS_PRODUCTO 2018'!O374</f>
        <v>Atención y Orientación Integral a Población Vulnerable</v>
      </c>
      <c r="N374" s="35" t="str">
        <f>'PROGRAMADO_METAS_PRODUCTO 2018'!Q374</f>
        <v>ND</v>
      </c>
      <c r="O374" s="53">
        <f>'PROGRAMADO_METAS_PRODUCTO 2018'!R374</f>
        <v>0</v>
      </c>
      <c r="P374" s="53">
        <f>'PROGRAMADO_METAS_PRODUCTO 2018'!S374</f>
        <v>1</v>
      </c>
      <c r="Q374" s="53">
        <f>'PROGRAMADO_METAS_PRODUCTO 2018'!T374</f>
        <v>1</v>
      </c>
      <c r="R374" s="53">
        <f>'PROGRAMADO_METAS_PRODUCTO 2018'!U374</f>
        <v>1</v>
      </c>
      <c r="S374" s="35" t="str">
        <f>'PROGRAMADO_METAS_PRODUCTO 2018'!V374</f>
        <v>Secretaría de Gobierno</v>
      </c>
      <c r="T374" s="158"/>
      <c r="U374" s="35" t="s">
        <v>850</v>
      </c>
      <c r="V374" s="35" t="s">
        <v>850</v>
      </c>
      <c r="W374" s="35" t="s">
        <v>850</v>
      </c>
      <c r="X374" s="35" t="s">
        <v>850</v>
      </c>
      <c r="Y374" s="35" t="s">
        <v>850</v>
      </c>
      <c r="Z374" s="35" t="s">
        <v>850</v>
      </c>
      <c r="AA374" s="159" t="s">
        <v>850</v>
      </c>
      <c r="AB374" s="197"/>
      <c r="AC374" s="176">
        <v>0</v>
      </c>
      <c r="AD374" s="25">
        <v>0</v>
      </c>
      <c r="AE374" s="25">
        <v>0</v>
      </c>
      <c r="AF374" s="25">
        <v>0</v>
      </c>
      <c r="AG374" s="25">
        <v>0</v>
      </c>
      <c r="AH374" s="25">
        <v>0</v>
      </c>
      <c r="AI374" s="25">
        <v>0</v>
      </c>
      <c r="AJ374" s="25">
        <v>0</v>
      </c>
      <c r="AK374" s="25">
        <v>0</v>
      </c>
      <c r="AL374" s="25">
        <v>0</v>
      </c>
      <c r="AM374" s="25">
        <v>0</v>
      </c>
      <c r="AN374" s="25">
        <v>0</v>
      </c>
      <c r="AO374" s="159">
        <v>0</v>
      </c>
    </row>
    <row r="375" spans="1:41" ht="94.5" customHeight="1">
      <c r="A375" s="336"/>
      <c r="B375" s="339"/>
      <c r="C375" s="358"/>
      <c r="D375" s="35" t="e">
        <f>#REF!</f>
        <v>#REF!</v>
      </c>
      <c r="E375" s="22" t="e">
        <f>#REF!</f>
        <v>#REF!</v>
      </c>
      <c r="F375" s="35">
        <f>'PROGRAMADO_METAS_PRODUCTO 2018'!F375</f>
        <v>343</v>
      </c>
      <c r="G375" s="22">
        <f>'PROGRAMADO_METAS_PRODUCTO 2018'!G375</f>
        <v>100</v>
      </c>
      <c r="H375" s="35" t="str">
        <f>'PROGRAMADO_METAS_PRODUCTO 2018'!I375</f>
        <v>Creación del Comité Municipal de Libertad Religiosa</v>
      </c>
      <c r="I375" s="35">
        <f>'PROGRAMADO_METAS_PRODUCTO 2018'!J375</f>
        <v>1</v>
      </c>
      <c r="J375" s="35" t="str">
        <f>'PROGRAMADO_METAS_PRODUCTO 2018'!K375</f>
        <v>Incremento</v>
      </c>
      <c r="K375" s="35" t="str">
        <f>'PROGRAMADO_METAS_PRODUCTO 2018'!L375</f>
        <v>GOB343</v>
      </c>
      <c r="L375" s="35" t="str">
        <f>'PROGRAMADO_METAS_PRODUCTO 2018'!N375</f>
        <v>Comité Municipal de liberta religiosa creado</v>
      </c>
      <c r="M375" s="35" t="str">
        <f>'PROGRAMADO_METAS_PRODUCTO 2018'!O375</f>
        <v>Intervención para el Mejoramiento de la Convivencia y la Resolucion de Conflictos</v>
      </c>
      <c r="N375" s="35">
        <f>'PROGRAMADO_METAS_PRODUCTO 2018'!Q375</f>
        <v>0</v>
      </c>
      <c r="O375" s="53">
        <f>'PROGRAMADO_METAS_PRODUCTO 2018'!R375</f>
        <v>0</v>
      </c>
      <c r="P375" s="53">
        <f>'PROGRAMADO_METAS_PRODUCTO 2018'!S375</f>
        <v>1</v>
      </c>
      <c r="Q375" s="53">
        <f>'PROGRAMADO_METAS_PRODUCTO 2018'!T375</f>
        <v>0</v>
      </c>
      <c r="R375" s="53">
        <f>'PROGRAMADO_METAS_PRODUCTO 2018'!U375</f>
        <v>0</v>
      </c>
      <c r="S375" s="35" t="str">
        <f>'PROGRAMADO_METAS_PRODUCTO 2018'!V375</f>
        <v>Secretaría de Gobierno</v>
      </c>
      <c r="T375" s="158"/>
      <c r="U375" s="35" t="s">
        <v>850</v>
      </c>
      <c r="V375" s="35" t="s">
        <v>850</v>
      </c>
      <c r="W375" s="35" t="s">
        <v>850</v>
      </c>
      <c r="X375" s="35" t="s">
        <v>850</v>
      </c>
      <c r="Y375" s="35" t="s">
        <v>850</v>
      </c>
      <c r="Z375" s="35" t="s">
        <v>850</v>
      </c>
      <c r="AA375" s="159" t="s">
        <v>850</v>
      </c>
      <c r="AB375" s="197"/>
      <c r="AC375" s="176">
        <v>0</v>
      </c>
      <c r="AD375" s="25">
        <v>0</v>
      </c>
      <c r="AE375" s="25">
        <v>0</v>
      </c>
      <c r="AF375" s="25">
        <v>0</v>
      </c>
      <c r="AG375" s="25">
        <v>100</v>
      </c>
      <c r="AH375" s="25">
        <v>100</v>
      </c>
      <c r="AI375" s="25">
        <v>100</v>
      </c>
      <c r="AJ375" s="25">
        <v>100</v>
      </c>
      <c r="AK375" s="25">
        <v>100</v>
      </c>
      <c r="AL375" s="25">
        <v>100</v>
      </c>
      <c r="AM375" s="25">
        <v>100</v>
      </c>
      <c r="AN375" s="25">
        <v>100</v>
      </c>
      <c r="AO375" s="159">
        <v>100</v>
      </c>
    </row>
    <row r="376" spans="1:41" ht="340.5" customHeight="1">
      <c r="A376" s="18" t="str">
        <f>'[1]2_ESTRUCTURA_PDM'!H66</f>
        <v>4.3.02</v>
      </c>
      <c r="B376" s="19">
        <f>'[1]2_ESTRUCTURA_PDM'!I66</f>
        <v>30</v>
      </c>
      <c r="C376" s="118" t="str">
        <f>'[1]2_ESTRUCTURA_PDM'!J66</f>
        <v>Procesos de reconciliación y acompañamiento a reintegrados y/o excombatientes, en el restablecimiento de derechos e integración en los espacios de desarrollo económico, político, cultural y social de la ciudad</v>
      </c>
      <c r="D376" s="35" t="e">
        <f>#REF!</f>
        <v>#REF!</v>
      </c>
      <c r="E376" s="22" t="e">
        <f>#REF!</f>
        <v>#REF!</v>
      </c>
      <c r="F376" s="35">
        <f>'PROGRAMADO_METAS_PRODUCTO 2018'!F376</f>
        <v>344</v>
      </c>
      <c r="G376" s="22">
        <f>'PROGRAMADO_METAS_PRODUCTO 2018'!G376</f>
        <v>100</v>
      </c>
      <c r="H376" s="35" t="str">
        <f>'PROGRAMADO_METAS_PRODUCTO 2018'!I376</f>
        <v>Plan formulado, en ejecución  y con acompañamiento del Consejo Intersectorial de Justicia Transicional</v>
      </c>
      <c r="I376" s="35">
        <f>'PROGRAMADO_METAS_PRODUCTO 2018'!J376</f>
        <v>1</v>
      </c>
      <c r="J376" s="35" t="str">
        <f>'PROGRAMADO_METAS_PRODUCTO 2018'!K376</f>
        <v>Mantenimiento
(Stock)</v>
      </c>
      <c r="K376" s="35" t="str">
        <f>'PROGRAMADO_METAS_PRODUCTO 2018'!L376</f>
        <v>GOB344</v>
      </c>
      <c r="L376" s="35" t="str">
        <f>'PROGRAMADO_METAS_PRODUCTO 2018'!N376</f>
        <v>Plan integral ejecutado, en el marco del post conflicto para la población reintegrada y/o excombatiente residente en el municipio de Manizales</v>
      </c>
      <c r="M376" s="35" t="str">
        <f>'PROGRAMADO_METAS_PRODUCTO 2018'!O376</f>
        <v>Atención y Orientación Integral a Población Vulnerable</v>
      </c>
      <c r="N376" s="35">
        <f>'PROGRAMADO_METAS_PRODUCTO 2018'!Q376</f>
        <v>0</v>
      </c>
      <c r="O376" s="53">
        <f>'PROGRAMADO_METAS_PRODUCTO 2018'!R376</f>
        <v>0</v>
      </c>
      <c r="P376" s="53">
        <f>'PROGRAMADO_METAS_PRODUCTO 2018'!S376</f>
        <v>1</v>
      </c>
      <c r="Q376" s="53">
        <f>'PROGRAMADO_METAS_PRODUCTO 2018'!T376</f>
        <v>1</v>
      </c>
      <c r="R376" s="53">
        <f>'PROGRAMADO_METAS_PRODUCTO 2018'!U376</f>
        <v>1</v>
      </c>
      <c r="S376" s="35" t="str">
        <f>'PROGRAMADO_METAS_PRODUCTO 2018'!V376</f>
        <v>Secretaría de Gobierno</v>
      </c>
      <c r="T376" s="158"/>
      <c r="U376" s="35" t="s">
        <v>850</v>
      </c>
      <c r="V376" s="35" t="s">
        <v>850</v>
      </c>
      <c r="W376" s="35" t="s">
        <v>850</v>
      </c>
      <c r="X376" s="35" t="s">
        <v>850</v>
      </c>
      <c r="Y376" s="35" t="s">
        <v>850</v>
      </c>
      <c r="Z376" s="35" t="s">
        <v>850</v>
      </c>
      <c r="AA376" s="159" t="s">
        <v>850</v>
      </c>
      <c r="AB376" s="197"/>
      <c r="AC376" s="176">
        <v>0</v>
      </c>
      <c r="AD376" s="25">
        <v>0</v>
      </c>
      <c r="AE376" s="25">
        <v>0</v>
      </c>
      <c r="AF376" s="25">
        <v>0</v>
      </c>
      <c r="AG376" s="25">
        <v>0</v>
      </c>
      <c r="AH376" s="25">
        <v>0</v>
      </c>
      <c r="AI376" s="25">
        <v>0</v>
      </c>
      <c r="AJ376" s="25">
        <v>0</v>
      </c>
      <c r="AK376" s="25">
        <v>0</v>
      </c>
      <c r="AL376" s="25">
        <v>0</v>
      </c>
      <c r="AM376" s="25">
        <v>100</v>
      </c>
      <c r="AN376" s="25">
        <v>100</v>
      </c>
      <c r="AO376" s="159">
        <v>100</v>
      </c>
    </row>
    <row r="377" spans="1:41" ht="76.5">
      <c r="A377" s="362" t="str">
        <f>'[1]2_ESTRUCTURA_PDM'!H67</f>
        <v>4.3.03</v>
      </c>
      <c r="B377" s="339">
        <f>'[1]2_ESTRUCTURA_PDM'!I67</f>
        <v>35</v>
      </c>
      <c r="C377" s="363" t="str">
        <f>'[1]2_ESTRUCTURA_PDM'!J67</f>
        <v>Capacidades locales para la construcción de la paz</v>
      </c>
      <c r="D377" s="331" t="e">
        <f>#REF!</f>
        <v>#REF!</v>
      </c>
      <c r="E377" s="333" t="e">
        <f>#REF!</f>
        <v>#REF!</v>
      </c>
      <c r="F377" s="35">
        <f>'PROGRAMADO_METAS_PRODUCTO 2018'!F377</f>
        <v>345</v>
      </c>
      <c r="G377" s="22">
        <f>'PROGRAMADO_METAS_PRODUCTO 2018'!G377</f>
        <v>25</v>
      </c>
      <c r="H377" s="35" t="str">
        <f>'PROGRAMADO_METAS_PRODUCTO 2018'!I377</f>
        <v>Desarrollar una estrategia de articulación de los procesos de atención, académicos e institucionales relacionados con la construcción de paz y no violencia.</v>
      </c>
      <c r="I377" s="35">
        <f>'PROGRAMADO_METAS_PRODUCTO 2018'!J377</f>
        <v>1</v>
      </c>
      <c r="J377" s="35" t="str">
        <f>'PROGRAMADO_METAS_PRODUCTO 2018'!K377</f>
        <v>Mantenimiento
(Stock)</v>
      </c>
      <c r="K377" s="35" t="str">
        <f>'PROGRAMADO_METAS_PRODUCTO 2018'!L377</f>
        <v>GOB345</v>
      </c>
      <c r="L377" s="35" t="str">
        <f>'PROGRAMADO_METAS_PRODUCTO 2018'!N377</f>
        <v>Estrategia desarrollada de los procesos de atención académicos e institucionales relacionados con la construcción de paz y no violencia</v>
      </c>
      <c r="M377" s="35" t="str">
        <f>'PROGRAMADO_METAS_PRODUCTO 2018'!O377</f>
        <v>Atención y Orientación Integral a Población Vulnerable</v>
      </c>
      <c r="N377" s="35">
        <f>'PROGRAMADO_METAS_PRODUCTO 2018'!Q377</f>
        <v>0</v>
      </c>
      <c r="O377" s="53">
        <f>'PROGRAMADO_METAS_PRODUCTO 2018'!R377</f>
        <v>0</v>
      </c>
      <c r="P377" s="53">
        <f>'PROGRAMADO_METAS_PRODUCTO 2018'!S377</f>
        <v>1</v>
      </c>
      <c r="Q377" s="53">
        <f>'PROGRAMADO_METAS_PRODUCTO 2018'!T377</f>
        <v>1</v>
      </c>
      <c r="R377" s="53">
        <f>'PROGRAMADO_METAS_PRODUCTO 2018'!U377</f>
        <v>1</v>
      </c>
      <c r="S377" s="35" t="str">
        <f>'PROGRAMADO_METAS_PRODUCTO 2018'!V377</f>
        <v>Secretaría de Gobierno</v>
      </c>
      <c r="T377" s="158"/>
      <c r="U377" s="35" t="s">
        <v>850</v>
      </c>
      <c r="V377" s="35" t="s">
        <v>850</v>
      </c>
      <c r="W377" s="35" t="s">
        <v>850</v>
      </c>
      <c r="X377" s="35" t="s">
        <v>850</v>
      </c>
      <c r="Y377" s="35" t="s">
        <v>850</v>
      </c>
      <c r="Z377" s="35" t="s">
        <v>850</v>
      </c>
      <c r="AA377" s="159" t="s">
        <v>850</v>
      </c>
      <c r="AB377" s="197"/>
      <c r="AC377" s="176">
        <v>0</v>
      </c>
      <c r="AD377" s="25">
        <v>0</v>
      </c>
      <c r="AE377" s="25">
        <v>0</v>
      </c>
      <c r="AF377" s="25">
        <v>0</v>
      </c>
      <c r="AG377" s="25">
        <v>0</v>
      </c>
      <c r="AH377" s="25">
        <v>0</v>
      </c>
      <c r="AI377" s="25">
        <v>0</v>
      </c>
      <c r="AJ377" s="25">
        <v>0</v>
      </c>
      <c r="AK377" s="25">
        <v>0</v>
      </c>
      <c r="AL377" s="25">
        <v>0</v>
      </c>
      <c r="AM377" s="25">
        <v>100</v>
      </c>
      <c r="AN377" s="25">
        <v>100</v>
      </c>
      <c r="AO377" s="159">
        <v>100</v>
      </c>
    </row>
    <row r="378" spans="1:41" ht="89.25">
      <c r="A378" s="336"/>
      <c r="B378" s="339"/>
      <c r="C378" s="342"/>
      <c r="D378" s="332"/>
      <c r="E378" s="334"/>
      <c r="F378" s="35">
        <f>'PROGRAMADO_METAS_PRODUCTO 2018'!F378</f>
        <v>346</v>
      </c>
      <c r="G378" s="22">
        <f>'PROGRAMADO_METAS_PRODUCTO 2018'!G378</f>
        <v>25</v>
      </c>
      <c r="H378" s="35" t="str">
        <f>'PROGRAMADO_METAS_PRODUCTO 2018'!I378</f>
        <v>Formular e implementar un proceso local de formación relacionados con la convivencia pacífica y la reconciliación que prepare a la ciudadanía y la institucionali-dad para el posconflicto</v>
      </c>
      <c r="I378" s="35">
        <f>'PROGRAMADO_METAS_PRODUCTO 2018'!J378</f>
        <v>1</v>
      </c>
      <c r="J378" s="35" t="str">
        <f>'PROGRAMADO_METAS_PRODUCTO 2018'!K378</f>
        <v>Mantenimiento
(Stock)</v>
      </c>
      <c r="K378" s="35" t="str">
        <f>'PROGRAMADO_METAS_PRODUCTO 2018'!L378</f>
        <v>GOB346</v>
      </c>
      <c r="L378" s="35" t="str">
        <f>'PROGRAMADO_METAS_PRODUCTO 2018'!N378</f>
        <v>Proceso de formación en ejecución, relacionado con la convivencia pacífica y la reconciliación</v>
      </c>
      <c r="M378" s="35" t="str">
        <f>'PROGRAMADO_METAS_PRODUCTO 2018'!O378</f>
        <v>Atención y Orientación Integral a Población Vulnerable</v>
      </c>
      <c r="N378" s="35">
        <f>'PROGRAMADO_METAS_PRODUCTO 2018'!Q378</f>
        <v>0</v>
      </c>
      <c r="O378" s="53">
        <f>'PROGRAMADO_METAS_PRODUCTO 2018'!R378</f>
        <v>0</v>
      </c>
      <c r="P378" s="53">
        <f>'PROGRAMADO_METAS_PRODUCTO 2018'!S378</f>
        <v>1</v>
      </c>
      <c r="Q378" s="53">
        <f>'PROGRAMADO_METAS_PRODUCTO 2018'!T378</f>
        <v>1</v>
      </c>
      <c r="R378" s="53">
        <f>'PROGRAMADO_METAS_PRODUCTO 2018'!U378</f>
        <v>1</v>
      </c>
      <c r="S378" s="35" t="str">
        <f>'PROGRAMADO_METAS_PRODUCTO 2018'!V378</f>
        <v>Secretaría de Gobierno</v>
      </c>
      <c r="T378" s="158"/>
      <c r="U378" s="35" t="s">
        <v>850</v>
      </c>
      <c r="V378" s="35" t="s">
        <v>850</v>
      </c>
      <c r="W378" s="35" t="s">
        <v>850</v>
      </c>
      <c r="X378" s="35" t="s">
        <v>850</v>
      </c>
      <c r="Y378" s="35" t="s">
        <v>850</v>
      </c>
      <c r="Z378" s="35" t="s">
        <v>850</v>
      </c>
      <c r="AA378" s="159" t="s">
        <v>850</v>
      </c>
      <c r="AB378" s="197"/>
      <c r="AC378" s="176">
        <v>0</v>
      </c>
      <c r="AD378" s="25">
        <v>0</v>
      </c>
      <c r="AE378" s="25">
        <v>0</v>
      </c>
      <c r="AF378" s="25">
        <v>0</v>
      </c>
      <c r="AG378" s="25">
        <v>0</v>
      </c>
      <c r="AH378" s="25">
        <v>0</v>
      </c>
      <c r="AI378" s="25">
        <v>0</v>
      </c>
      <c r="AJ378" s="25">
        <v>0</v>
      </c>
      <c r="AK378" s="25">
        <v>0</v>
      </c>
      <c r="AL378" s="25">
        <v>0</v>
      </c>
      <c r="AM378" s="25">
        <v>100</v>
      </c>
      <c r="AN378" s="25">
        <v>100</v>
      </c>
      <c r="AO378" s="159">
        <v>100</v>
      </c>
    </row>
    <row r="379" spans="1:41" ht="38.25">
      <c r="A379" s="336"/>
      <c r="B379" s="339"/>
      <c r="C379" s="342"/>
      <c r="D379" s="332"/>
      <c r="E379" s="334"/>
      <c r="F379" s="35">
        <f>'PROGRAMADO_METAS_PRODUCTO 2018'!F379</f>
        <v>347</v>
      </c>
      <c r="G379" s="22">
        <f>'PROGRAMADO_METAS_PRODUCTO 2018'!G379</f>
        <v>25</v>
      </c>
      <c r="H379" s="35" t="str">
        <f>'PROGRAMADO_METAS_PRODUCTO 2018'!I379</f>
        <v xml:space="preserve">Liderar el proceso de convocatoria, elección y capacitación de Jueces de Paz </v>
      </c>
      <c r="I379" s="35">
        <f>'PROGRAMADO_METAS_PRODUCTO 2018'!J379</f>
        <v>1</v>
      </c>
      <c r="J379" s="35" t="str">
        <f>'PROGRAMADO_METAS_PRODUCTO 2018'!K379</f>
        <v>Mantenimiento
(Stock)</v>
      </c>
      <c r="K379" s="35" t="str">
        <f>'PROGRAMADO_METAS_PRODUCTO 2018'!L379</f>
        <v>GOB347</v>
      </c>
      <c r="L379" s="35" t="str">
        <f>'PROGRAMADO_METAS_PRODUCTO 2018'!N379</f>
        <v>Proceso de convocatoria, elección y capacitación de Jueces de Paz</v>
      </c>
      <c r="M379" s="35" t="str">
        <f>'PROGRAMADO_METAS_PRODUCTO 2018'!O379</f>
        <v>Atención y Orientación Integral a Población Vulnerable</v>
      </c>
      <c r="N379" s="35">
        <f>'PROGRAMADO_METAS_PRODUCTO 2018'!Q379</f>
        <v>0</v>
      </c>
      <c r="O379" s="53">
        <f>'PROGRAMADO_METAS_PRODUCTO 2018'!R379</f>
        <v>0</v>
      </c>
      <c r="P379" s="53">
        <f>'PROGRAMADO_METAS_PRODUCTO 2018'!S379</f>
        <v>1</v>
      </c>
      <c r="Q379" s="53">
        <f>'PROGRAMADO_METAS_PRODUCTO 2018'!T379</f>
        <v>1</v>
      </c>
      <c r="R379" s="53">
        <f>'PROGRAMADO_METAS_PRODUCTO 2018'!U379</f>
        <v>1</v>
      </c>
      <c r="S379" s="35" t="str">
        <f>'PROGRAMADO_METAS_PRODUCTO 2018'!V379</f>
        <v>Secretaría de Gobierno</v>
      </c>
      <c r="T379" s="158"/>
      <c r="U379" s="35" t="s">
        <v>850</v>
      </c>
      <c r="V379" s="35" t="s">
        <v>850</v>
      </c>
      <c r="W379" s="35" t="s">
        <v>850</v>
      </c>
      <c r="X379" s="35" t="s">
        <v>850</v>
      </c>
      <c r="Y379" s="35" t="s">
        <v>850</v>
      </c>
      <c r="Z379" s="35" t="s">
        <v>850</v>
      </c>
      <c r="AA379" s="159" t="s">
        <v>850</v>
      </c>
      <c r="AB379" s="197"/>
      <c r="AC379" s="176">
        <v>0</v>
      </c>
      <c r="AD379" s="25">
        <v>0</v>
      </c>
      <c r="AE379" s="25">
        <v>0</v>
      </c>
      <c r="AF379" s="25">
        <v>0</v>
      </c>
      <c r="AG379" s="25">
        <v>0</v>
      </c>
      <c r="AH379" s="25">
        <v>0</v>
      </c>
      <c r="AI379" s="25">
        <v>0</v>
      </c>
      <c r="AJ379" s="25">
        <v>0</v>
      </c>
      <c r="AK379" s="25">
        <v>0</v>
      </c>
      <c r="AL379" s="25">
        <v>0</v>
      </c>
      <c r="AM379" s="25">
        <v>100</v>
      </c>
      <c r="AN379" s="25">
        <v>100</v>
      </c>
      <c r="AO379" s="159">
        <v>100</v>
      </c>
    </row>
    <row r="380" spans="1:41" ht="63.75" customHeight="1">
      <c r="A380" s="337"/>
      <c r="B380" s="340"/>
      <c r="C380" s="342"/>
      <c r="D380" s="332"/>
      <c r="E380" s="334"/>
      <c r="F380" s="33">
        <f>'PROGRAMADO_METAS_PRODUCTO 2018'!F380</f>
        <v>348</v>
      </c>
      <c r="G380" s="32">
        <f>'PROGRAMADO_METAS_PRODUCTO 2018'!G380</f>
        <v>25</v>
      </c>
      <c r="H380" s="33" t="str">
        <f>'PROGRAMADO_METAS_PRODUCTO 2018'!I380</f>
        <v xml:space="preserve">Construir un pacto ciudadano que sitúe procesos intersectoriales e interinstitucionales relacionados con la reparación y la reconciliación </v>
      </c>
      <c r="I380" s="33">
        <f>'PROGRAMADO_METAS_PRODUCTO 2018'!J380</f>
        <v>1</v>
      </c>
      <c r="J380" s="33" t="str">
        <f>'PROGRAMADO_METAS_PRODUCTO 2018'!K380</f>
        <v>Mantenimiento
(Stock)</v>
      </c>
      <c r="K380" s="33" t="str">
        <f>'PROGRAMADO_METAS_PRODUCTO 2018'!L380</f>
        <v>GOB348</v>
      </c>
      <c r="L380" s="33" t="str">
        <f>'PROGRAMADO_METAS_PRODUCTO 2018'!N380</f>
        <v xml:space="preserve">Pacto ciudadano en operación relacionado con la reparación y la reconciliación </v>
      </c>
      <c r="M380" s="33" t="str">
        <f>'PROGRAMADO_METAS_PRODUCTO 2018'!O380</f>
        <v>Atención y Orientación Integral a Población Vulnerable</v>
      </c>
      <c r="N380" s="33">
        <f>'PROGRAMADO_METAS_PRODUCTO 2018'!Q380</f>
        <v>0</v>
      </c>
      <c r="O380" s="45">
        <f>'PROGRAMADO_METAS_PRODUCTO 2018'!R380</f>
        <v>0</v>
      </c>
      <c r="P380" s="45">
        <f>'PROGRAMADO_METAS_PRODUCTO 2018'!S380</f>
        <v>1</v>
      </c>
      <c r="Q380" s="45">
        <f>'PROGRAMADO_METAS_PRODUCTO 2018'!T380</f>
        <v>1</v>
      </c>
      <c r="R380" s="45">
        <f>'PROGRAMADO_METAS_PRODUCTO 2018'!U380</f>
        <v>1</v>
      </c>
      <c r="S380" s="33" t="str">
        <f>'PROGRAMADO_METAS_PRODUCTO 2018'!V380</f>
        <v>Secretaría de Gobierno</v>
      </c>
      <c r="T380" s="158"/>
      <c r="U380" s="35" t="s">
        <v>850</v>
      </c>
      <c r="V380" s="35" t="s">
        <v>850</v>
      </c>
      <c r="W380" s="35" t="s">
        <v>850</v>
      </c>
      <c r="X380" s="35" t="s">
        <v>850</v>
      </c>
      <c r="Y380" s="35" t="s">
        <v>850</v>
      </c>
      <c r="Z380" s="35" t="s">
        <v>850</v>
      </c>
      <c r="AA380" s="159" t="s">
        <v>850</v>
      </c>
      <c r="AB380" s="197"/>
      <c r="AC380" s="176">
        <v>0</v>
      </c>
      <c r="AD380" s="25">
        <v>0</v>
      </c>
      <c r="AE380" s="25">
        <v>0</v>
      </c>
      <c r="AF380" s="25">
        <v>0</v>
      </c>
      <c r="AG380" s="25">
        <v>0</v>
      </c>
      <c r="AH380" s="25">
        <v>0</v>
      </c>
      <c r="AI380" s="25">
        <v>0</v>
      </c>
      <c r="AJ380" s="25">
        <v>0</v>
      </c>
      <c r="AK380" s="25">
        <v>0</v>
      </c>
      <c r="AL380" s="25">
        <v>0</v>
      </c>
      <c r="AM380" s="25">
        <v>100</v>
      </c>
      <c r="AN380" s="25">
        <v>100</v>
      </c>
      <c r="AO380" s="159">
        <v>100</v>
      </c>
    </row>
    <row r="381" spans="1:41" s="20" customFormat="1" ht="16.5" customHeight="1">
      <c r="A381" s="119" t="s">
        <v>153</v>
      </c>
      <c r="B381" s="120"/>
      <c r="C381" s="119" t="s">
        <v>153</v>
      </c>
      <c r="D381" s="120"/>
      <c r="E381" s="120"/>
      <c r="F381" s="120"/>
      <c r="G381" s="120"/>
      <c r="H381" s="120"/>
      <c r="I381" s="120"/>
      <c r="J381" s="120"/>
      <c r="K381" s="120"/>
      <c r="L381" s="120"/>
      <c r="M381" s="120"/>
      <c r="N381" s="120"/>
      <c r="O381" s="120"/>
      <c r="P381" s="120"/>
      <c r="Q381" s="120"/>
      <c r="R381" s="120"/>
      <c r="S381" s="122"/>
      <c r="T381" s="158"/>
      <c r="U381" s="205"/>
      <c r="V381" s="205"/>
      <c r="W381" s="205"/>
      <c r="X381" s="205"/>
      <c r="Y381" s="205"/>
      <c r="Z381" s="205"/>
      <c r="AA381" s="206"/>
      <c r="AB381" s="42"/>
      <c r="AC381" s="207"/>
      <c r="AD381" s="207"/>
      <c r="AE381" s="207"/>
      <c r="AF381" s="207"/>
      <c r="AG381" s="207"/>
      <c r="AH381" s="207"/>
      <c r="AI381" s="207"/>
      <c r="AJ381" s="207"/>
      <c r="AK381" s="207"/>
      <c r="AL381" s="207"/>
      <c r="AM381" s="207"/>
      <c r="AN381" s="207"/>
      <c r="AO381" s="207"/>
    </row>
    <row r="382" spans="1:41" s="97" customFormat="1" ht="51" customHeight="1">
      <c r="A382" s="355" t="str">
        <f>'[1]2_ESTRUCTURA_PDM'!H68</f>
        <v>4.4.01</v>
      </c>
      <c r="B382" s="356">
        <f>'[1]2_ESTRUCTURA_PDM'!I68</f>
        <v>100</v>
      </c>
      <c r="C382" s="357" t="str">
        <f>'[1]2_ESTRUCTURA_PDM'!J68</f>
        <v>Promoción del liderazgo, la organización y la participación comunitaria</v>
      </c>
      <c r="D382" s="332" t="e">
        <f>#REF!</f>
        <v>#REF!</v>
      </c>
      <c r="E382" s="334" t="e">
        <f>#REF!</f>
        <v>#REF!</v>
      </c>
      <c r="F382" s="79">
        <f>'PROGRAMADO_METAS_PRODUCTO 2018'!F382</f>
        <v>349</v>
      </c>
      <c r="G382" s="86">
        <f>'PROGRAMADO_METAS_PRODUCTO 2018'!G382</f>
        <v>50</v>
      </c>
      <c r="H382" s="79" t="str">
        <f>'PROGRAMADO_METAS_PRODUCTO 2018'!I382</f>
        <v>Formular los lineamientos de la Política Pública de los organismos de acción comunal a través de ejercicios participativos</v>
      </c>
      <c r="I382" s="79">
        <f>'PROGRAMADO_METAS_PRODUCTO 2018'!J382</f>
        <v>1</v>
      </c>
      <c r="J382" s="79" t="str">
        <f>'PROGRAMADO_METAS_PRODUCTO 2018'!K382</f>
        <v>Mantenimiento
(Stock)</v>
      </c>
      <c r="K382" s="79" t="str">
        <f>'PROGRAMADO_METAS_PRODUCTO 2018'!L382</f>
        <v>DES349</v>
      </c>
      <c r="L382" s="79" t="str">
        <f>'PROGRAMADO_METAS_PRODUCTO 2018'!N382</f>
        <v>Lineamientos de política pública de organismos de acción comunal definidos a través de ejercicios participativos</v>
      </c>
      <c r="M382" s="79" t="str">
        <f>'PROGRAMADO_METAS_PRODUCTO 2018'!O382</f>
        <v>Gestión para el Desarrollo Integral de Grupos Poblacionales</v>
      </c>
      <c r="N382" s="79">
        <f>'PROGRAMADO_METAS_PRODUCTO 2018'!Q382</f>
        <v>0</v>
      </c>
      <c r="O382" s="82">
        <f>'PROGRAMADO_METAS_PRODUCTO 2018'!R382</f>
        <v>0</v>
      </c>
      <c r="P382" s="82">
        <f>'PROGRAMADO_METAS_PRODUCTO 2018'!S382</f>
        <v>1</v>
      </c>
      <c r="Q382" s="82">
        <f>'PROGRAMADO_METAS_PRODUCTO 2018'!T382</f>
        <v>1</v>
      </c>
      <c r="R382" s="82">
        <f>'PROGRAMADO_METAS_PRODUCTO 2018'!U382</f>
        <v>1</v>
      </c>
      <c r="S382" s="79" t="str">
        <f>'PROGRAMADO_METAS_PRODUCTO 2018'!V382</f>
        <v>Secretaría de Desarrollo Social</v>
      </c>
      <c r="T382" s="158"/>
      <c r="U382" s="35" t="s">
        <v>850</v>
      </c>
      <c r="V382" s="35" t="s">
        <v>850</v>
      </c>
      <c r="W382" s="35" t="s">
        <v>850</v>
      </c>
      <c r="X382" s="35" t="s">
        <v>850</v>
      </c>
      <c r="Y382" s="35" t="s">
        <v>850</v>
      </c>
      <c r="Z382" s="35" t="s">
        <v>850</v>
      </c>
      <c r="AA382" s="159" t="s">
        <v>850</v>
      </c>
      <c r="AB382" s="191"/>
      <c r="AC382" s="176">
        <v>0</v>
      </c>
      <c r="AD382" s="25">
        <v>0</v>
      </c>
      <c r="AE382" s="25">
        <v>0</v>
      </c>
      <c r="AF382" s="25">
        <v>0</v>
      </c>
      <c r="AG382" s="25">
        <v>0</v>
      </c>
      <c r="AH382" s="25">
        <v>0</v>
      </c>
      <c r="AI382" s="25">
        <v>0</v>
      </c>
      <c r="AJ382" s="25">
        <v>0</v>
      </c>
      <c r="AK382" s="25">
        <v>0</v>
      </c>
      <c r="AL382" s="25">
        <v>0</v>
      </c>
      <c r="AM382" s="25">
        <v>0</v>
      </c>
      <c r="AN382" s="25">
        <v>100</v>
      </c>
      <c r="AO382" s="159">
        <v>100</v>
      </c>
    </row>
    <row r="383" spans="1:41" s="97" customFormat="1" ht="38.25">
      <c r="A383" s="352"/>
      <c r="B383" s="349"/>
      <c r="C383" s="354"/>
      <c r="D383" s="332"/>
      <c r="E383" s="334"/>
      <c r="F383" s="35">
        <f>'PROGRAMADO_METAS_PRODUCTO 2018'!F383</f>
        <v>350</v>
      </c>
      <c r="G383" s="22">
        <f>'PROGRAMADO_METAS_PRODUCTO 2018'!G383</f>
        <v>10</v>
      </c>
      <c r="H383" s="35" t="str">
        <f>'PROGRAMADO_METAS_PRODUCTO 2018'!I383</f>
        <v>Presentar proyecto de acuerdo para adopción de política</v>
      </c>
      <c r="I383" s="35">
        <f>'PROGRAMADO_METAS_PRODUCTO 2018'!J383</f>
        <v>1</v>
      </c>
      <c r="J383" s="35" t="str">
        <f>'PROGRAMADO_METAS_PRODUCTO 2018'!K383</f>
        <v>Incremento</v>
      </c>
      <c r="K383" s="35" t="str">
        <f>'PROGRAMADO_METAS_PRODUCTO 2018'!L383</f>
        <v>DES350</v>
      </c>
      <c r="L383" s="35" t="str">
        <f>'PROGRAMADO_METAS_PRODUCTO 2018'!N383</f>
        <v>Proyecto de política pública de los organismos de acción comunal presentado</v>
      </c>
      <c r="M383" s="35" t="str">
        <f>'PROGRAMADO_METAS_PRODUCTO 2018'!O383</f>
        <v>Gestión para el Desarrollo Integral de Grupos Poblacionales</v>
      </c>
      <c r="N383" s="35">
        <f>'PROGRAMADO_METAS_PRODUCTO 2018'!Q383</f>
        <v>0</v>
      </c>
      <c r="O383" s="53">
        <f>'PROGRAMADO_METAS_PRODUCTO 2018'!R383</f>
        <v>0</v>
      </c>
      <c r="P383" s="53">
        <f>'PROGRAMADO_METAS_PRODUCTO 2018'!S383</f>
        <v>1</v>
      </c>
      <c r="Q383" s="53">
        <f>'PROGRAMADO_METAS_PRODUCTO 2018'!T383</f>
        <v>0</v>
      </c>
      <c r="R383" s="53">
        <f>'PROGRAMADO_METAS_PRODUCTO 2018'!U383</f>
        <v>0</v>
      </c>
      <c r="S383" s="35" t="str">
        <f>'PROGRAMADO_METAS_PRODUCTO 2018'!V383</f>
        <v>Secretaría de Desarrollo Social</v>
      </c>
      <c r="T383" s="158"/>
      <c r="U383" s="35" t="s">
        <v>850</v>
      </c>
      <c r="V383" s="35" t="s">
        <v>850</v>
      </c>
      <c r="W383" s="35" t="s">
        <v>850</v>
      </c>
      <c r="X383" s="35" t="s">
        <v>850</v>
      </c>
      <c r="Y383" s="35" t="s">
        <v>850</v>
      </c>
      <c r="Z383" s="35" t="s">
        <v>850</v>
      </c>
      <c r="AA383" s="159" t="s">
        <v>850</v>
      </c>
      <c r="AB383" s="191"/>
      <c r="AC383" s="176">
        <v>0</v>
      </c>
      <c r="AD383" s="25">
        <v>0</v>
      </c>
      <c r="AE383" s="25">
        <v>0</v>
      </c>
      <c r="AF383" s="25">
        <v>0</v>
      </c>
      <c r="AG383" s="25">
        <v>0</v>
      </c>
      <c r="AH383" s="25">
        <v>0</v>
      </c>
      <c r="AI383" s="25">
        <v>0</v>
      </c>
      <c r="AJ383" s="25">
        <v>0</v>
      </c>
      <c r="AK383" s="25">
        <v>0</v>
      </c>
      <c r="AL383" s="25">
        <v>0</v>
      </c>
      <c r="AM383" s="25">
        <v>0</v>
      </c>
      <c r="AN383" s="25">
        <v>0</v>
      </c>
      <c r="AO383" s="159">
        <v>0</v>
      </c>
    </row>
    <row r="384" spans="1:41" s="97" customFormat="1" ht="51" customHeight="1">
      <c r="A384" s="352"/>
      <c r="B384" s="349"/>
      <c r="C384" s="354"/>
      <c r="D384" s="361"/>
      <c r="E384" s="356"/>
      <c r="F384" s="35">
        <f>'PROGRAMADO_METAS_PRODUCTO 2018'!F384</f>
        <v>351</v>
      </c>
      <c r="G384" s="22">
        <f>'PROGRAMADO_METAS_PRODUCTO 2018'!G384</f>
        <v>40</v>
      </c>
      <c r="H384" s="35" t="str">
        <f>'PROGRAMADO_METAS_PRODUCTO 2018'!I384</f>
        <v>Formular plan de acción para la implementación de la política pública</v>
      </c>
      <c r="I384" s="35">
        <f>'PROGRAMADO_METAS_PRODUCTO 2018'!J384</f>
        <v>1</v>
      </c>
      <c r="J384" s="35" t="str">
        <f>'PROGRAMADO_METAS_PRODUCTO 2018'!K384</f>
        <v>Mantenimiento
(Stock)</v>
      </c>
      <c r="K384" s="35" t="str">
        <f>'PROGRAMADO_METAS_PRODUCTO 2018'!L384</f>
        <v>DES351</v>
      </c>
      <c r="L384" s="35" t="str">
        <f>'PROGRAMADO_METAS_PRODUCTO 2018'!N384</f>
        <v>Plan de acción formulado de la política pública de los organismos de acción comunal</v>
      </c>
      <c r="M384" s="35" t="str">
        <f>'PROGRAMADO_METAS_PRODUCTO 2018'!O384</f>
        <v>Gestión para el Desarrollo Integral de Grupos Poblacionales</v>
      </c>
      <c r="N384" s="35">
        <f>'PROGRAMADO_METAS_PRODUCTO 2018'!Q384</f>
        <v>0</v>
      </c>
      <c r="O384" s="53">
        <f>'PROGRAMADO_METAS_PRODUCTO 2018'!R384</f>
        <v>0</v>
      </c>
      <c r="P384" s="53">
        <f>'PROGRAMADO_METAS_PRODUCTO 2018'!S384</f>
        <v>0</v>
      </c>
      <c r="Q384" s="53">
        <f>'PROGRAMADO_METAS_PRODUCTO 2018'!T384</f>
        <v>1</v>
      </c>
      <c r="R384" s="53">
        <f>'PROGRAMADO_METAS_PRODUCTO 2018'!U384</f>
        <v>1</v>
      </c>
      <c r="S384" s="35" t="str">
        <f>'PROGRAMADO_METAS_PRODUCTO 2018'!V384</f>
        <v>Secretaría de Desarrollo Social</v>
      </c>
      <c r="T384" s="158"/>
      <c r="U384" s="35" t="s">
        <v>850</v>
      </c>
      <c r="V384" s="35" t="s">
        <v>850</v>
      </c>
      <c r="W384" s="35" t="s">
        <v>850</v>
      </c>
      <c r="X384" s="35" t="s">
        <v>850</v>
      </c>
      <c r="Y384" s="35" t="s">
        <v>850</v>
      </c>
      <c r="Z384" s="35" t="s">
        <v>850</v>
      </c>
      <c r="AA384" s="159" t="s">
        <v>850</v>
      </c>
      <c r="AB384" s="191"/>
      <c r="AC384" s="176" t="s">
        <v>850</v>
      </c>
      <c r="AD384" s="25" t="s">
        <v>850</v>
      </c>
      <c r="AE384" s="25" t="s">
        <v>850</v>
      </c>
      <c r="AF384" s="25" t="s">
        <v>850</v>
      </c>
      <c r="AG384" s="25" t="s">
        <v>850</v>
      </c>
      <c r="AH384" s="25" t="s">
        <v>850</v>
      </c>
      <c r="AI384" s="25" t="s">
        <v>850</v>
      </c>
      <c r="AJ384" s="25" t="s">
        <v>850</v>
      </c>
      <c r="AK384" s="25" t="s">
        <v>850</v>
      </c>
      <c r="AL384" s="25" t="s">
        <v>850</v>
      </c>
      <c r="AM384" s="25" t="s">
        <v>850</v>
      </c>
      <c r="AN384" s="25" t="s">
        <v>850</v>
      </c>
      <c r="AO384" s="159" t="s">
        <v>850</v>
      </c>
    </row>
    <row r="385" spans="1:41" s="87" customFormat="1" ht="38.25">
      <c r="A385" s="352"/>
      <c r="B385" s="349"/>
      <c r="C385" s="354"/>
      <c r="D385" s="35" t="e">
        <f>#REF!</f>
        <v>#REF!</v>
      </c>
      <c r="E385" s="22" t="e">
        <f>#REF!</f>
        <v>#REF!</v>
      </c>
      <c r="F385" s="35">
        <f>'PROGRAMADO_METAS_PRODUCTO 2018'!F385</f>
        <v>352</v>
      </c>
      <c r="G385" s="22">
        <f>'PROGRAMADO_METAS_PRODUCTO 2018'!G385</f>
        <v>100</v>
      </c>
      <c r="H385" s="35" t="str">
        <f>'PROGRAMADO_METAS_PRODUCTO 2018'!I385</f>
        <v>6 semilleros de participación ciudadana con niños y jovenes en comunas</v>
      </c>
      <c r="I385" s="35">
        <f>'PROGRAMADO_METAS_PRODUCTO 2018'!J385</f>
        <v>6</v>
      </c>
      <c r="J385" s="35" t="str">
        <f>'PROGRAMADO_METAS_PRODUCTO 2018'!K385</f>
        <v>Incremento
(Acumulado)</v>
      </c>
      <c r="K385" s="35" t="str">
        <f>'PROGRAMADO_METAS_PRODUCTO 2018'!L385</f>
        <v>DES352</v>
      </c>
      <c r="L385" s="35" t="str">
        <f>'PROGRAMADO_METAS_PRODUCTO 2018'!N385</f>
        <v>Semilleros de JAC creados y en actividad</v>
      </c>
      <c r="M385" s="35" t="str">
        <f>'PROGRAMADO_METAS_PRODUCTO 2018'!O385</f>
        <v>Gestión para el Desarrollo Integral de Grupos Poblacionales</v>
      </c>
      <c r="N385" s="35">
        <f>'PROGRAMADO_METAS_PRODUCTO 2018'!Q385</f>
        <v>1</v>
      </c>
      <c r="O385" s="53">
        <f>'PROGRAMADO_METAS_PRODUCTO 2018'!R385</f>
        <v>0</v>
      </c>
      <c r="P385" s="53">
        <f>'PROGRAMADO_METAS_PRODUCTO 2018'!S385</f>
        <v>2</v>
      </c>
      <c r="Q385" s="53">
        <f>'PROGRAMADO_METAS_PRODUCTO 2018'!T385</f>
        <v>2</v>
      </c>
      <c r="R385" s="53">
        <f>'PROGRAMADO_METAS_PRODUCTO 2018'!U385</f>
        <v>2</v>
      </c>
      <c r="S385" s="35" t="str">
        <f>'PROGRAMADO_METAS_PRODUCTO 2018'!V385</f>
        <v>Secretaría de Desarrollo Social</v>
      </c>
      <c r="T385" s="158"/>
      <c r="U385" s="35" t="s">
        <v>850</v>
      </c>
      <c r="V385" s="35" t="s">
        <v>850</v>
      </c>
      <c r="W385" s="35" t="s">
        <v>850</v>
      </c>
      <c r="X385" s="35" t="s">
        <v>850</v>
      </c>
      <c r="Y385" s="35" t="s">
        <v>850</v>
      </c>
      <c r="Z385" s="35" t="s">
        <v>850</v>
      </c>
      <c r="AA385" s="159" t="s">
        <v>850</v>
      </c>
      <c r="AB385" s="185"/>
      <c r="AC385" s="160">
        <v>0</v>
      </c>
      <c r="AD385" s="25">
        <v>0</v>
      </c>
      <c r="AE385" s="25">
        <v>0</v>
      </c>
      <c r="AF385" s="25">
        <v>0</v>
      </c>
      <c r="AG385" s="25">
        <v>0</v>
      </c>
      <c r="AH385" s="25">
        <v>0</v>
      </c>
      <c r="AI385" s="25">
        <v>0</v>
      </c>
      <c r="AJ385" s="25">
        <v>0</v>
      </c>
      <c r="AK385" s="25">
        <v>0</v>
      </c>
      <c r="AL385" s="25">
        <v>0</v>
      </c>
      <c r="AM385" s="25">
        <v>100</v>
      </c>
      <c r="AN385" s="25">
        <v>150</v>
      </c>
      <c r="AO385" s="159">
        <v>100</v>
      </c>
    </row>
    <row r="386" spans="1:41" s="87" customFormat="1" ht="38.25">
      <c r="A386" s="352"/>
      <c r="B386" s="349"/>
      <c r="C386" s="354"/>
      <c r="D386" s="331" t="e">
        <f>#REF!</f>
        <v>#REF!</v>
      </c>
      <c r="E386" s="333" t="e">
        <f>#REF!</f>
        <v>#REF!</v>
      </c>
      <c r="F386" s="35">
        <f>'PROGRAMADO_METAS_PRODUCTO 2018'!F386</f>
        <v>353</v>
      </c>
      <c r="G386" s="22">
        <f>'PROGRAMADO_METAS_PRODUCTO 2018'!G386</f>
        <v>50</v>
      </c>
      <c r="H386" s="35" t="str">
        <f>'PROGRAMADO_METAS_PRODUCTO 2018'!I386</f>
        <v>100% de JAC con control, inspección y vigilancia</v>
      </c>
      <c r="I386" s="35">
        <f>'PROGRAMADO_METAS_PRODUCTO 2018'!J386</f>
        <v>100</v>
      </c>
      <c r="J386" s="35" t="str">
        <f>'PROGRAMADO_METAS_PRODUCTO 2018'!K386</f>
        <v>Incremento
(Flujo)</v>
      </c>
      <c r="K386" s="35" t="str">
        <f>'PROGRAMADO_METAS_PRODUCTO 2018'!L386</f>
        <v>DES353</v>
      </c>
      <c r="L386" s="35" t="str">
        <f>'PROGRAMADO_METAS_PRODUCTO 2018'!N386</f>
        <v>Porcentaje de JAC con control y seguimiento</v>
      </c>
      <c r="M386" s="35" t="str">
        <f>'PROGRAMADO_METAS_PRODUCTO 2018'!O386</f>
        <v>Gestión para el Desarrollo Integral de Grupos Poblacionales</v>
      </c>
      <c r="N386" s="35">
        <f>'PROGRAMADO_METAS_PRODUCTO 2018'!Q386</f>
        <v>50</v>
      </c>
      <c r="O386" s="53">
        <f>'PROGRAMADO_METAS_PRODUCTO 2018'!R386</f>
        <v>50</v>
      </c>
      <c r="P386" s="53">
        <f>'PROGRAMADO_METAS_PRODUCTO 2018'!S386</f>
        <v>20</v>
      </c>
      <c r="Q386" s="53">
        <f>'PROGRAMADO_METAS_PRODUCTO 2018'!T386</f>
        <v>20</v>
      </c>
      <c r="R386" s="53">
        <f>'PROGRAMADO_METAS_PRODUCTO 2018'!U386</f>
        <v>10</v>
      </c>
      <c r="S386" s="35" t="str">
        <f>'PROGRAMADO_METAS_PRODUCTO 2018'!V386</f>
        <v>Secretaría de Desarrollo Social</v>
      </c>
      <c r="T386" s="158"/>
      <c r="U386" s="14">
        <v>100</v>
      </c>
      <c r="V386" s="14">
        <v>100</v>
      </c>
      <c r="W386" s="14">
        <v>100</v>
      </c>
      <c r="X386" s="14">
        <v>100</v>
      </c>
      <c r="Y386" s="14">
        <v>100</v>
      </c>
      <c r="Z386" s="14">
        <v>100</v>
      </c>
      <c r="AA386" s="159">
        <v>100</v>
      </c>
      <c r="AB386" s="185"/>
      <c r="AC386" s="160">
        <v>37.85</v>
      </c>
      <c r="AD386" s="25">
        <v>50</v>
      </c>
      <c r="AE386" s="25">
        <v>50</v>
      </c>
      <c r="AF386" s="25">
        <v>52.5</v>
      </c>
      <c r="AG386" s="25">
        <v>62.5</v>
      </c>
      <c r="AH386" s="25">
        <v>62.5</v>
      </c>
      <c r="AI386" s="25">
        <v>62.5</v>
      </c>
      <c r="AJ386" s="25">
        <v>75</v>
      </c>
      <c r="AK386" s="25">
        <v>80</v>
      </c>
      <c r="AL386" s="25">
        <v>95</v>
      </c>
      <c r="AM386" s="25">
        <v>100</v>
      </c>
      <c r="AN386" s="25">
        <v>110.00000000000001</v>
      </c>
      <c r="AO386" s="159">
        <v>100</v>
      </c>
    </row>
    <row r="387" spans="1:41" s="87" customFormat="1" ht="38.25">
      <c r="A387" s="352"/>
      <c r="B387" s="349"/>
      <c r="C387" s="354"/>
      <c r="D387" s="361"/>
      <c r="E387" s="356"/>
      <c r="F387" s="35">
        <f>'PROGRAMADO_METAS_PRODUCTO 2018'!F387</f>
        <v>354</v>
      </c>
      <c r="G387" s="22">
        <f>'PROGRAMADO_METAS_PRODUCTO 2018'!G387</f>
        <v>50</v>
      </c>
      <c r="H387" s="35" t="str">
        <f>'PROGRAMADO_METAS_PRODUCTO 2018'!I387</f>
        <v>32 procesos de capacitación y/o formación a JAC y JAL realizados</v>
      </c>
      <c r="I387" s="35">
        <f>'PROGRAMADO_METAS_PRODUCTO 2018'!J387</f>
        <v>32</v>
      </c>
      <c r="J387" s="35" t="str">
        <f>'PROGRAMADO_METAS_PRODUCTO 2018'!K387</f>
        <v>Incremento
(Flujo)</v>
      </c>
      <c r="K387" s="35" t="str">
        <f>'PROGRAMADO_METAS_PRODUCTO 2018'!L387</f>
        <v>DES354</v>
      </c>
      <c r="L387" s="35" t="str">
        <f>'PROGRAMADO_METAS_PRODUCTO 2018'!N387</f>
        <v>Número de procesos de formación con JAL y JAC</v>
      </c>
      <c r="M387" s="35" t="str">
        <f>'PROGRAMADO_METAS_PRODUCTO 2018'!O387</f>
        <v>Gestión para el Desarrollo Integral de Grupos Poblacionales</v>
      </c>
      <c r="N387" s="35">
        <f>'PROGRAMADO_METAS_PRODUCTO 2018'!Q387</f>
        <v>7</v>
      </c>
      <c r="O387" s="53">
        <f>'PROGRAMADO_METAS_PRODUCTO 2018'!R387</f>
        <v>8</v>
      </c>
      <c r="P387" s="53">
        <f>'PROGRAMADO_METAS_PRODUCTO 2018'!S387</f>
        <v>8</v>
      </c>
      <c r="Q387" s="53">
        <f>'PROGRAMADO_METAS_PRODUCTO 2018'!T387</f>
        <v>8</v>
      </c>
      <c r="R387" s="53">
        <f>'PROGRAMADO_METAS_PRODUCTO 2018'!U387</f>
        <v>8</v>
      </c>
      <c r="S387" s="35" t="str">
        <f>'PROGRAMADO_METAS_PRODUCTO 2018'!V387</f>
        <v>Secretaría de Desarrollo Social</v>
      </c>
      <c r="T387" s="158"/>
      <c r="U387" s="14">
        <v>12.5</v>
      </c>
      <c r="V387" s="14">
        <v>12.5</v>
      </c>
      <c r="W387" s="14">
        <v>12.5</v>
      </c>
      <c r="X387" s="14">
        <v>37.5</v>
      </c>
      <c r="Y387" s="14">
        <v>37.5</v>
      </c>
      <c r="Z387" s="14">
        <v>37.5</v>
      </c>
      <c r="AA387" s="159">
        <v>37.5</v>
      </c>
      <c r="AB387" s="185"/>
      <c r="AC387" s="160">
        <v>0</v>
      </c>
      <c r="AD387" s="25">
        <v>0</v>
      </c>
      <c r="AE387" s="25">
        <v>12.5</v>
      </c>
      <c r="AF387" s="25">
        <v>12.5</v>
      </c>
      <c r="AG387" s="25">
        <v>25</v>
      </c>
      <c r="AH387" s="25">
        <v>37.5</v>
      </c>
      <c r="AI387" s="25">
        <v>50</v>
      </c>
      <c r="AJ387" s="25">
        <v>75</v>
      </c>
      <c r="AK387" s="25">
        <v>87.5</v>
      </c>
      <c r="AL387" s="25">
        <v>100</v>
      </c>
      <c r="AM387" s="25">
        <v>112.5</v>
      </c>
      <c r="AN387" s="25">
        <v>112.5</v>
      </c>
      <c r="AO387" s="159">
        <v>100</v>
      </c>
    </row>
    <row r="388" spans="1:41" s="87" customFormat="1" ht="38.25">
      <c r="A388" s="352"/>
      <c r="B388" s="349"/>
      <c r="C388" s="354"/>
      <c r="D388" s="35" t="e">
        <f>#REF!</f>
        <v>#REF!</v>
      </c>
      <c r="E388" s="22" t="e">
        <f>#REF!</f>
        <v>#REF!</v>
      </c>
      <c r="F388" s="35">
        <f>'PROGRAMADO_METAS_PRODUCTO 2018'!F388</f>
        <v>355</v>
      </c>
      <c r="G388" s="22">
        <f>'PROGRAMADO_METAS_PRODUCTO 2018'!G388</f>
        <v>100</v>
      </c>
      <c r="H388" s="35" t="str">
        <f>'PROGRAMADO_METAS_PRODUCTO 2018'!I388</f>
        <v>216 proyectos de JAL priorizados y ejecutados</v>
      </c>
      <c r="I388" s="35">
        <f>'PROGRAMADO_METAS_PRODUCTO 2018'!J388</f>
        <v>216</v>
      </c>
      <c r="J388" s="35" t="str">
        <f>'PROGRAMADO_METAS_PRODUCTO 2018'!K388</f>
        <v>Incremento
(flujo)</v>
      </c>
      <c r="K388" s="35" t="str">
        <f>'PROGRAMADO_METAS_PRODUCTO 2018'!L388</f>
        <v>DES355</v>
      </c>
      <c r="L388" s="35" t="str">
        <f>'PROGRAMADO_METAS_PRODUCTO 2018'!N388</f>
        <v>Número de proyectos por JAL priorizados</v>
      </c>
      <c r="M388" s="35" t="str">
        <f>'PROGRAMADO_METAS_PRODUCTO 2018'!O388</f>
        <v>Gestión para el Desarrollo Integral de Grupos Poblacionales</v>
      </c>
      <c r="N388" s="35">
        <f>'PROGRAMADO_METAS_PRODUCTO 2018'!Q388</f>
        <v>144</v>
      </c>
      <c r="O388" s="53">
        <f>'PROGRAMADO_METAS_PRODUCTO 2018'!R388</f>
        <v>54</v>
      </c>
      <c r="P388" s="53">
        <f>'PROGRAMADO_METAS_PRODUCTO 2018'!S388</f>
        <v>54</v>
      </c>
      <c r="Q388" s="53">
        <f>'PROGRAMADO_METAS_PRODUCTO 2018'!T388</f>
        <v>54</v>
      </c>
      <c r="R388" s="53">
        <f>'PROGRAMADO_METAS_PRODUCTO 2018'!U388</f>
        <v>54</v>
      </c>
      <c r="S388" s="35" t="str">
        <f>'PROGRAMADO_METAS_PRODUCTO 2018'!V388</f>
        <v>Secretaría de Desarrollo Social</v>
      </c>
      <c r="T388" s="158"/>
      <c r="U388" s="14">
        <v>96.296296296296291</v>
      </c>
      <c r="V388" s="14">
        <v>96.296296296296291</v>
      </c>
      <c r="W388" s="14">
        <v>96.296296296296291</v>
      </c>
      <c r="X388" s="14">
        <v>103.7037037037037</v>
      </c>
      <c r="Y388" s="14">
        <v>103.7037037037037</v>
      </c>
      <c r="Z388" s="14">
        <v>103.7037037037037</v>
      </c>
      <c r="AA388" s="159">
        <v>100</v>
      </c>
      <c r="AB388" s="185"/>
      <c r="AC388" s="160">
        <v>0</v>
      </c>
      <c r="AD388" s="25">
        <v>0</v>
      </c>
      <c r="AE388" s="25">
        <v>0</v>
      </c>
      <c r="AF388" s="25">
        <v>0</v>
      </c>
      <c r="AG388" s="25">
        <v>0</v>
      </c>
      <c r="AH388" s="25">
        <v>62.962962962962962</v>
      </c>
      <c r="AI388" s="25">
        <v>62.962962962962962</v>
      </c>
      <c r="AJ388" s="25">
        <v>68.518518518518519</v>
      </c>
      <c r="AK388" s="25">
        <v>68.518518518518519</v>
      </c>
      <c r="AL388" s="25">
        <v>68.518518518518519</v>
      </c>
      <c r="AM388" s="25">
        <v>68.518518518518519</v>
      </c>
      <c r="AN388" s="25">
        <v>68.518518518518519</v>
      </c>
      <c r="AO388" s="159">
        <v>68.518518518518519</v>
      </c>
    </row>
    <row r="389" spans="1:41" s="87" customFormat="1" ht="38.25">
      <c r="A389" s="352"/>
      <c r="B389" s="349"/>
      <c r="C389" s="354"/>
      <c r="D389" s="35" t="e">
        <f>#REF!</f>
        <v>#REF!</v>
      </c>
      <c r="E389" s="22" t="e">
        <f>#REF!</f>
        <v>#REF!</v>
      </c>
      <c r="F389" s="79">
        <f>'PROGRAMADO_METAS_PRODUCTO 2018'!F389</f>
        <v>356</v>
      </c>
      <c r="G389" s="22">
        <f>'PROGRAMADO_METAS_PRODUCTO 2018'!G389</f>
        <v>100</v>
      </c>
      <c r="H389" s="35" t="str">
        <f>'PROGRAMADO_METAS_PRODUCTO 2018'!I389</f>
        <v>Realizar mantenimiento al 100% de sedes priorizadas</v>
      </c>
      <c r="I389" s="35">
        <f>'PROGRAMADO_METAS_PRODUCTO 2018'!J389</f>
        <v>100</v>
      </c>
      <c r="J389" s="35" t="str">
        <f>'PROGRAMADO_METAS_PRODUCTO 2018'!K389</f>
        <v>Mantenimiento
(Stock)</v>
      </c>
      <c r="K389" s="35" t="str">
        <f>'PROGRAMADO_METAS_PRODUCTO 2018'!L389</f>
        <v>OBR356</v>
      </c>
      <c r="L389" s="35" t="str">
        <f>'PROGRAMADO_METAS_PRODUCTO 2018'!N389</f>
        <v>Porcentaje de mantenimiento a sedes comunales priorizadas</v>
      </c>
      <c r="M389" s="35" t="str">
        <f>'PROGRAMADO_METAS_PRODUCTO 2018'!O389</f>
        <v>Gestión para el Desarrollo Integral de Grupos Poblacionales</v>
      </c>
      <c r="N389" s="35">
        <f>'PROGRAMADO_METAS_PRODUCTO 2018'!Q389</f>
        <v>90</v>
      </c>
      <c r="O389" s="53">
        <f>'PROGRAMADO_METAS_PRODUCTO 2018'!R389</f>
        <v>100</v>
      </c>
      <c r="P389" s="53">
        <f>'PROGRAMADO_METAS_PRODUCTO 2018'!S389</f>
        <v>100</v>
      </c>
      <c r="Q389" s="53">
        <f>'PROGRAMADO_METAS_PRODUCTO 2018'!T389</f>
        <v>100</v>
      </c>
      <c r="R389" s="53">
        <f>'PROGRAMADO_METAS_PRODUCTO 2018'!U389</f>
        <v>100</v>
      </c>
      <c r="S389" s="35" t="str">
        <f>'PROGRAMADO_METAS_PRODUCTO 2018'!V389</f>
        <v>Secretaría de Obras Públicas</v>
      </c>
      <c r="T389" s="158"/>
      <c r="U389" s="14">
        <v>100</v>
      </c>
      <c r="V389" s="14">
        <v>100</v>
      </c>
      <c r="W389" s="14">
        <v>100</v>
      </c>
      <c r="X389" s="14">
        <v>100</v>
      </c>
      <c r="Y389" s="14">
        <v>100</v>
      </c>
      <c r="Z389" s="14">
        <v>100</v>
      </c>
      <c r="AA389" s="159">
        <v>100</v>
      </c>
      <c r="AB389" s="185"/>
      <c r="AC389" s="160">
        <v>0</v>
      </c>
      <c r="AD389" s="25">
        <v>0</v>
      </c>
      <c r="AE389" s="25">
        <v>0</v>
      </c>
      <c r="AF389" s="25">
        <v>0</v>
      </c>
      <c r="AG389" s="25">
        <v>0</v>
      </c>
      <c r="AH389" s="25">
        <v>0</v>
      </c>
      <c r="AI389" s="25">
        <v>0</v>
      </c>
      <c r="AJ389" s="25">
        <v>0</v>
      </c>
      <c r="AK389" s="25">
        <v>0</v>
      </c>
      <c r="AL389" s="25">
        <v>0</v>
      </c>
      <c r="AM389" s="25">
        <v>0</v>
      </c>
      <c r="AN389" s="25">
        <v>100</v>
      </c>
      <c r="AO389" s="159">
        <v>100</v>
      </c>
    </row>
    <row r="390" spans="1:41" s="87" customFormat="1" ht="38.25">
      <c r="A390" s="352"/>
      <c r="B390" s="349"/>
      <c r="C390" s="354"/>
      <c r="D390" s="331" t="e">
        <f>#REF!</f>
        <v>#REF!</v>
      </c>
      <c r="E390" s="333" t="e">
        <f>#REF!</f>
        <v>#REF!</v>
      </c>
      <c r="F390" s="35">
        <f>'PROGRAMADO_METAS_PRODUCTO 2018'!F390</f>
        <v>357</v>
      </c>
      <c r="G390" s="22">
        <f>'PROGRAMADO_METAS_PRODUCTO 2018'!G390</f>
        <v>60</v>
      </c>
      <c r="H390" s="35" t="str">
        <f>'PROGRAMADO_METAS_PRODUCTO 2018'!I390</f>
        <v>Elegir el Consejo Municipal de Juventud</v>
      </c>
      <c r="I390" s="35">
        <f>'PROGRAMADO_METAS_PRODUCTO 2018'!J390</f>
        <v>1</v>
      </c>
      <c r="J390" s="35" t="str">
        <f>'PROGRAMADO_METAS_PRODUCTO 2018'!K390</f>
        <v>Mantenimiento
(Stock)</v>
      </c>
      <c r="K390" s="35" t="str">
        <f>'PROGRAMADO_METAS_PRODUCTO 2018'!L390</f>
        <v>DES357</v>
      </c>
      <c r="L390" s="35" t="str">
        <f>'PROGRAMADO_METAS_PRODUCTO 2018'!N390</f>
        <v>Consejo Municipal de Juventud elegido</v>
      </c>
      <c r="M390" s="35" t="str">
        <f>'PROGRAMADO_METAS_PRODUCTO 2018'!O390</f>
        <v>Gestión para el Desarrollo Integral de Grupos Poblacionales</v>
      </c>
      <c r="N390" s="35">
        <f>'PROGRAMADO_METAS_PRODUCTO 2018'!Q390</f>
        <v>0</v>
      </c>
      <c r="O390" s="53">
        <f>'PROGRAMADO_METAS_PRODUCTO 2018'!R390</f>
        <v>0</v>
      </c>
      <c r="P390" s="53">
        <f>'PROGRAMADO_METAS_PRODUCTO 2018'!S390</f>
        <v>0</v>
      </c>
      <c r="Q390" s="53">
        <f>'PROGRAMADO_METAS_PRODUCTO 2018'!T390</f>
        <v>1</v>
      </c>
      <c r="R390" s="53">
        <f>'PROGRAMADO_METAS_PRODUCTO 2018'!U390</f>
        <v>1</v>
      </c>
      <c r="S390" s="35" t="str">
        <f>'PROGRAMADO_METAS_PRODUCTO 2018'!V390</f>
        <v>Secretaría de Desarrollo Social</v>
      </c>
      <c r="T390" s="158"/>
      <c r="U390" s="35" t="s">
        <v>850</v>
      </c>
      <c r="V390" s="35" t="s">
        <v>850</v>
      </c>
      <c r="W390" s="35" t="s">
        <v>850</v>
      </c>
      <c r="X390" s="35" t="s">
        <v>850</v>
      </c>
      <c r="Y390" s="35" t="s">
        <v>850</v>
      </c>
      <c r="Z390" s="35" t="s">
        <v>850</v>
      </c>
      <c r="AA390" s="159" t="s">
        <v>850</v>
      </c>
      <c r="AB390" s="185"/>
      <c r="AC390" s="176" t="s">
        <v>850</v>
      </c>
      <c r="AD390" s="25" t="s">
        <v>850</v>
      </c>
      <c r="AE390" s="25" t="s">
        <v>850</v>
      </c>
      <c r="AF390" s="25" t="s">
        <v>850</v>
      </c>
      <c r="AG390" s="25" t="s">
        <v>850</v>
      </c>
      <c r="AH390" s="25" t="s">
        <v>850</v>
      </c>
      <c r="AI390" s="25" t="s">
        <v>850</v>
      </c>
      <c r="AJ390" s="25" t="s">
        <v>850</v>
      </c>
      <c r="AK390" s="25" t="s">
        <v>850</v>
      </c>
      <c r="AL390" s="25" t="s">
        <v>850</v>
      </c>
      <c r="AM390" s="25" t="s">
        <v>850</v>
      </c>
      <c r="AN390" s="25" t="s">
        <v>850</v>
      </c>
      <c r="AO390" s="159" t="s">
        <v>850</v>
      </c>
    </row>
    <row r="391" spans="1:41" s="87" customFormat="1" ht="38.25">
      <c r="A391" s="352"/>
      <c r="B391" s="349"/>
      <c r="C391" s="354"/>
      <c r="D391" s="361"/>
      <c r="E391" s="356"/>
      <c r="F391" s="35">
        <f>'PROGRAMADO_METAS_PRODUCTO 2018'!F391</f>
        <v>358</v>
      </c>
      <c r="G391" s="22">
        <f>'PROGRAMADO_METAS_PRODUCTO 2018'!G391</f>
        <v>40</v>
      </c>
      <c r="H391" s="35" t="str">
        <f>'PROGRAMADO_METAS_PRODUCTO 2018'!I391</f>
        <v>100 talleres promocionales para la elección del CMJ</v>
      </c>
      <c r="I391" s="35">
        <f>'PROGRAMADO_METAS_PRODUCTO 2018'!J391</f>
        <v>100</v>
      </c>
      <c r="J391" s="35" t="str">
        <f>'PROGRAMADO_METAS_PRODUCTO 2018'!K391</f>
        <v>Incremento
(Acumulado)</v>
      </c>
      <c r="K391" s="35" t="str">
        <f>'PROGRAMADO_METAS_PRODUCTO 2018'!L391</f>
        <v>DES358</v>
      </c>
      <c r="L391" s="35" t="str">
        <f>'PROGRAMADO_METAS_PRODUCTO 2018'!N391</f>
        <v>Número de talleres realizados para la elección de CMJ</v>
      </c>
      <c r="M391" s="35" t="str">
        <f>'PROGRAMADO_METAS_PRODUCTO 2018'!O391</f>
        <v>Gestión para el Desarrollo Integral de Grupos Poblacionales</v>
      </c>
      <c r="N391" s="35">
        <f>'PROGRAMADO_METAS_PRODUCTO 2018'!Q391</f>
        <v>0</v>
      </c>
      <c r="O391" s="53">
        <f>'PROGRAMADO_METAS_PRODUCTO 2018'!R391</f>
        <v>0</v>
      </c>
      <c r="P391" s="53">
        <f>'PROGRAMADO_METAS_PRODUCTO 2018'!S391</f>
        <v>0</v>
      </c>
      <c r="Q391" s="53">
        <f>'PROGRAMADO_METAS_PRODUCTO 2018'!T391</f>
        <v>90</v>
      </c>
      <c r="R391" s="53">
        <f>'PROGRAMADO_METAS_PRODUCTO 2018'!U391</f>
        <v>10</v>
      </c>
      <c r="S391" s="35" t="str">
        <f>'PROGRAMADO_METAS_PRODUCTO 2018'!V391</f>
        <v>Secretaría de Desarrollo Social</v>
      </c>
      <c r="T391" s="158"/>
      <c r="U391" s="35" t="s">
        <v>850</v>
      </c>
      <c r="V391" s="35" t="s">
        <v>850</v>
      </c>
      <c r="W391" s="35" t="s">
        <v>850</v>
      </c>
      <c r="X391" s="35" t="s">
        <v>850</v>
      </c>
      <c r="Y391" s="35" t="s">
        <v>850</v>
      </c>
      <c r="Z391" s="35" t="s">
        <v>850</v>
      </c>
      <c r="AA391" s="159" t="s">
        <v>850</v>
      </c>
      <c r="AB391" s="185"/>
      <c r="AC391" s="176" t="s">
        <v>850</v>
      </c>
      <c r="AD391" s="25" t="s">
        <v>850</v>
      </c>
      <c r="AE391" s="25" t="s">
        <v>850</v>
      </c>
      <c r="AF391" s="25" t="s">
        <v>850</v>
      </c>
      <c r="AG391" s="25" t="s">
        <v>850</v>
      </c>
      <c r="AH391" s="25" t="s">
        <v>850</v>
      </c>
      <c r="AI391" s="25" t="s">
        <v>850</v>
      </c>
      <c r="AJ391" s="25" t="s">
        <v>850</v>
      </c>
      <c r="AK391" s="25" t="s">
        <v>850</v>
      </c>
      <c r="AL391" s="25" t="s">
        <v>850</v>
      </c>
      <c r="AM391" s="25" t="s">
        <v>850</v>
      </c>
      <c r="AN391" s="25" t="s">
        <v>850</v>
      </c>
      <c r="AO391" s="159" t="s">
        <v>850</v>
      </c>
    </row>
    <row r="392" spans="1:41" s="87" customFormat="1" ht="38.25">
      <c r="A392" s="352"/>
      <c r="B392" s="349"/>
      <c r="C392" s="354"/>
      <c r="D392" s="331" t="e">
        <f>#REF!</f>
        <v>#REF!</v>
      </c>
      <c r="E392" s="333" t="e">
        <f>#REF!</f>
        <v>#REF!</v>
      </c>
      <c r="F392" s="35">
        <f>'PROGRAMADO_METAS_PRODUCTO 2018'!F392</f>
        <v>359</v>
      </c>
      <c r="G392" s="22">
        <f>'PROGRAMADO_METAS_PRODUCTO 2018'!G392</f>
        <v>50</v>
      </c>
      <c r="H392" s="35" t="str">
        <f>'PROGRAMADO_METAS_PRODUCTO 2018'!I392</f>
        <v>180 alianzas institucionales en operación</v>
      </c>
      <c r="I392" s="35">
        <f>'PROGRAMADO_METAS_PRODUCTO 2018'!J392</f>
        <v>180</v>
      </c>
      <c r="J392" s="35" t="str">
        <f>'PROGRAMADO_METAS_PRODUCTO 2018'!K392</f>
        <v>Incremento
(Flujo)</v>
      </c>
      <c r="K392" s="33" t="str">
        <f>'PROGRAMADO_METAS_PRODUCTO 2018'!L392</f>
        <v>DES359</v>
      </c>
      <c r="L392" s="33" t="str">
        <f>'PROGRAMADO_METAS_PRODUCTO 2018'!N392</f>
        <v>Número de alianzas institucionales realizadas en CISCOS</v>
      </c>
      <c r="M392" s="33" t="str">
        <f>'PROGRAMADO_METAS_PRODUCTO 2018'!O392</f>
        <v>Gestión para el Desarrollo Integral de Grupos Poblacionales</v>
      </c>
      <c r="N392" s="35">
        <f>'PROGRAMADO_METAS_PRODUCTO 2018'!Q392</f>
        <v>35</v>
      </c>
      <c r="O392" s="53">
        <f>'PROGRAMADO_METAS_PRODUCTO 2018'!R392</f>
        <v>45</v>
      </c>
      <c r="P392" s="53">
        <f>'PROGRAMADO_METAS_PRODUCTO 2018'!S392</f>
        <v>45</v>
      </c>
      <c r="Q392" s="53">
        <f>'PROGRAMADO_METAS_PRODUCTO 2018'!T392</f>
        <v>45</v>
      </c>
      <c r="R392" s="53">
        <f>'PROGRAMADO_METAS_PRODUCTO 2018'!U392</f>
        <v>45</v>
      </c>
      <c r="S392" s="35" t="str">
        <f>'PROGRAMADO_METAS_PRODUCTO 2018'!V392</f>
        <v>Secretaría de Desarrollo Social</v>
      </c>
      <c r="T392" s="158"/>
      <c r="U392" s="14">
        <v>106.66666666666667</v>
      </c>
      <c r="V392" s="14">
        <v>106.66666666666667</v>
      </c>
      <c r="W392" s="14">
        <v>106.66666666666667</v>
      </c>
      <c r="X392" s="14">
        <v>106.66666666666667</v>
      </c>
      <c r="Y392" s="14">
        <v>106.66666666666667</v>
      </c>
      <c r="Z392" s="14">
        <v>106.66666666666667</v>
      </c>
      <c r="AA392" s="159">
        <v>100</v>
      </c>
      <c r="AB392" s="185"/>
      <c r="AC392" s="160">
        <v>8.8888888888888893</v>
      </c>
      <c r="AD392" s="25">
        <v>17.777777777777779</v>
      </c>
      <c r="AE392" s="25">
        <v>20</v>
      </c>
      <c r="AF392" s="25">
        <v>22.222222222222221</v>
      </c>
      <c r="AG392" s="25">
        <v>28.888888888888886</v>
      </c>
      <c r="AH392" s="25">
        <v>40</v>
      </c>
      <c r="AI392" s="25">
        <v>48.888888888888886</v>
      </c>
      <c r="AJ392" s="25">
        <v>60</v>
      </c>
      <c r="AK392" s="25">
        <v>71.111111111111114</v>
      </c>
      <c r="AL392" s="25">
        <v>80</v>
      </c>
      <c r="AM392" s="25">
        <v>93.333333333333329</v>
      </c>
      <c r="AN392" s="25">
        <v>102.22222222222221</v>
      </c>
      <c r="AO392" s="159">
        <v>100</v>
      </c>
    </row>
    <row r="393" spans="1:41" s="87" customFormat="1" ht="38.25">
      <c r="A393" s="352"/>
      <c r="B393" s="349"/>
      <c r="C393" s="354"/>
      <c r="D393" s="332"/>
      <c r="E393" s="334"/>
      <c r="F393" s="35">
        <f>'PROGRAMADO_METAS_PRODUCTO 2018'!F393</f>
        <v>360</v>
      </c>
      <c r="G393" s="22">
        <f>'PROGRAMADO_METAS_PRODUCTO 2018'!G393</f>
        <v>25</v>
      </c>
      <c r="H393" s="35" t="str">
        <f>'PROGRAMADO_METAS_PRODUCTO 2018'!I393</f>
        <v>80 eventos de participación social  realizados</v>
      </c>
      <c r="I393" s="35">
        <f>'PROGRAMADO_METAS_PRODUCTO 2018'!J393</f>
        <v>80</v>
      </c>
      <c r="J393" s="35" t="str">
        <f>'PROGRAMADO_METAS_PRODUCTO 2018'!K393</f>
        <v>Incremento
(Flujo)</v>
      </c>
      <c r="K393" s="35" t="str">
        <f>'PROGRAMADO_METAS_PRODUCTO 2018'!L393</f>
        <v>DES360</v>
      </c>
      <c r="L393" s="35" t="str">
        <f>'PROGRAMADO_METAS_PRODUCTO 2018'!N393</f>
        <v>Número de eventos de participación social en CISCOS, realizados</v>
      </c>
      <c r="M393" s="35" t="str">
        <f>'PROGRAMADO_METAS_PRODUCTO 2018'!O393</f>
        <v>Gestión para el Desarrollo Integral de Grupos Poblacionales</v>
      </c>
      <c r="N393" s="35">
        <f>'PROGRAMADO_METAS_PRODUCTO 2018'!Q393</f>
        <v>10</v>
      </c>
      <c r="O393" s="53">
        <f>'PROGRAMADO_METAS_PRODUCTO 2018'!R393</f>
        <v>20</v>
      </c>
      <c r="P393" s="53">
        <f>'PROGRAMADO_METAS_PRODUCTO 2018'!S393</f>
        <v>20</v>
      </c>
      <c r="Q393" s="53">
        <f>'PROGRAMADO_METAS_PRODUCTO 2018'!T393</f>
        <v>20</v>
      </c>
      <c r="R393" s="53">
        <f>'PROGRAMADO_METAS_PRODUCTO 2018'!U393</f>
        <v>20</v>
      </c>
      <c r="S393" s="35" t="str">
        <f>'PROGRAMADO_METAS_PRODUCTO 2018'!V393</f>
        <v>Secretaría de Desarrollo Social</v>
      </c>
      <c r="T393" s="158"/>
      <c r="U393" s="14">
        <v>100</v>
      </c>
      <c r="V393" s="14">
        <v>100</v>
      </c>
      <c r="W393" s="14">
        <v>100</v>
      </c>
      <c r="X393" s="14">
        <v>100</v>
      </c>
      <c r="Y393" s="14">
        <v>100</v>
      </c>
      <c r="Z393" s="14">
        <v>100</v>
      </c>
      <c r="AA393" s="159">
        <v>100</v>
      </c>
      <c r="AB393" s="185"/>
      <c r="AC393" s="160">
        <v>0</v>
      </c>
      <c r="AD393" s="25">
        <v>0</v>
      </c>
      <c r="AE393" s="25">
        <v>0</v>
      </c>
      <c r="AF393" s="25">
        <v>20</v>
      </c>
      <c r="AG393" s="25">
        <v>45</v>
      </c>
      <c r="AH393" s="25">
        <v>55.000000000000007</v>
      </c>
      <c r="AI393" s="25">
        <v>80</v>
      </c>
      <c r="AJ393" s="25">
        <v>85</v>
      </c>
      <c r="AK393" s="25">
        <v>100</v>
      </c>
      <c r="AL393" s="25">
        <v>100</v>
      </c>
      <c r="AM393" s="25">
        <v>105</v>
      </c>
      <c r="AN393" s="25">
        <v>105</v>
      </c>
      <c r="AO393" s="159">
        <v>100</v>
      </c>
    </row>
    <row r="394" spans="1:41" s="87" customFormat="1" ht="38.25">
      <c r="A394" s="331"/>
      <c r="B394" s="333"/>
      <c r="C394" s="354"/>
      <c r="D394" s="332"/>
      <c r="E394" s="334"/>
      <c r="F394" s="33">
        <f>'PROGRAMADO_METAS_PRODUCTO 2018'!F394</f>
        <v>361</v>
      </c>
      <c r="G394" s="32">
        <f>'PROGRAMADO_METAS_PRODUCTO 2018'!G394</f>
        <v>25</v>
      </c>
      <c r="H394" s="33" t="str">
        <f>'PROGRAMADO_METAS_PRODUCTO 2018'!I394</f>
        <v>80 ferias de servicio realizadas</v>
      </c>
      <c r="I394" s="33">
        <f>'PROGRAMADO_METAS_PRODUCTO 2018'!J394</f>
        <v>80</v>
      </c>
      <c r="J394" s="33" t="str">
        <f>'PROGRAMADO_METAS_PRODUCTO 2018'!K394</f>
        <v>Incremento
(Flujo)</v>
      </c>
      <c r="K394" s="33" t="str">
        <f>'PROGRAMADO_METAS_PRODUCTO 2018'!L394</f>
        <v>DES361</v>
      </c>
      <c r="L394" s="33" t="str">
        <f>'PROGRAMADO_METAS_PRODUCTO 2018'!N394</f>
        <v>Número de ferias de servicios en CISCO realizadas</v>
      </c>
      <c r="M394" s="33" t="str">
        <f>'PROGRAMADO_METAS_PRODUCTO 2018'!O394</f>
        <v>Gestión para el Desarrollo Integral de Grupos Poblacionales</v>
      </c>
      <c r="N394" s="33">
        <f>'PROGRAMADO_METAS_PRODUCTO 2018'!Q394</f>
        <v>0</v>
      </c>
      <c r="O394" s="45">
        <f>'PROGRAMADO_METAS_PRODUCTO 2018'!R394</f>
        <v>20</v>
      </c>
      <c r="P394" s="45">
        <f>'PROGRAMADO_METAS_PRODUCTO 2018'!S394</f>
        <v>20</v>
      </c>
      <c r="Q394" s="45">
        <f>'PROGRAMADO_METAS_PRODUCTO 2018'!T394</f>
        <v>20</v>
      </c>
      <c r="R394" s="45">
        <f>'PROGRAMADO_METAS_PRODUCTO 2018'!U394</f>
        <v>20</v>
      </c>
      <c r="S394" s="33" t="str">
        <f>'PROGRAMADO_METAS_PRODUCTO 2018'!V394</f>
        <v>Secretaría de Desarrollo Social</v>
      </c>
      <c r="T394" s="158"/>
      <c r="U394" s="14">
        <v>5</v>
      </c>
      <c r="V394" s="14">
        <v>30</v>
      </c>
      <c r="W394" s="14">
        <v>35</v>
      </c>
      <c r="X394" s="14">
        <v>40</v>
      </c>
      <c r="Y394" s="14">
        <v>55.000000000000007</v>
      </c>
      <c r="Z394" s="14">
        <v>75</v>
      </c>
      <c r="AA394" s="159">
        <v>75</v>
      </c>
      <c r="AB394" s="185"/>
      <c r="AC394" s="160">
        <v>0</v>
      </c>
      <c r="AD394" s="25">
        <v>0</v>
      </c>
      <c r="AE394" s="25">
        <v>0</v>
      </c>
      <c r="AF394" s="25">
        <v>10</v>
      </c>
      <c r="AG394" s="25">
        <v>25</v>
      </c>
      <c r="AH394" s="25">
        <v>35</v>
      </c>
      <c r="AI394" s="25">
        <v>55.000000000000007</v>
      </c>
      <c r="AJ394" s="25">
        <v>85</v>
      </c>
      <c r="AK394" s="25">
        <v>110.00000000000001</v>
      </c>
      <c r="AL394" s="25">
        <v>120</v>
      </c>
      <c r="AM394" s="25">
        <v>120</v>
      </c>
      <c r="AN394" s="25">
        <v>125</v>
      </c>
      <c r="AO394" s="159">
        <v>100</v>
      </c>
    </row>
    <row r="395" spans="1:41" s="20" customFormat="1" ht="15.75" customHeight="1">
      <c r="A395" s="119" t="s">
        <v>154</v>
      </c>
      <c r="B395" s="120"/>
      <c r="C395" s="119" t="s">
        <v>154</v>
      </c>
      <c r="D395" s="120"/>
      <c r="E395" s="120"/>
      <c r="F395" s="120"/>
      <c r="G395" s="120"/>
      <c r="H395" s="120"/>
      <c r="I395" s="120"/>
      <c r="J395" s="120"/>
      <c r="K395" s="120"/>
      <c r="L395" s="120"/>
      <c r="M395" s="120"/>
      <c r="N395" s="120"/>
      <c r="O395" s="120"/>
      <c r="P395" s="120"/>
      <c r="Q395" s="120"/>
      <c r="R395" s="120"/>
      <c r="S395" s="122"/>
      <c r="T395" s="158"/>
      <c r="U395" s="205"/>
      <c r="V395" s="205"/>
      <c r="W395" s="205"/>
      <c r="X395" s="205"/>
      <c r="Y395" s="205"/>
      <c r="Z395" s="205"/>
      <c r="AA395" s="206"/>
      <c r="AB395" s="42"/>
      <c r="AC395" s="207"/>
      <c r="AD395" s="207"/>
      <c r="AE395" s="207"/>
      <c r="AF395" s="207"/>
      <c r="AG395" s="207"/>
      <c r="AH395" s="207"/>
      <c r="AI395" s="207"/>
      <c r="AJ395" s="207"/>
      <c r="AK395" s="207"/>
      <c r="AL395" s="207"/>
      <c r="AM395" s="207"/>
      <c r="AN395" s="207"/>
      <c r="AO395" s="207"/>
    </row>
    <row r="396" spans="1:41" s="97" customFormat="1" ht="65.25" customHeight="1">
      <c r="A396" s="355" t="str">
        <f>'[1]2_ESTRUCTURA_PDM'!H69</f>
        <v>4.5.01</v>
      </c>
      <c r="B396" s="356">
        <f>'[1]2_ESTRUCTURA_PDM'!I69</f>
        <v>100</v>
      </c>
      <c r="C396" s="357" t="str">
        <f>'[1]2_ESTRUCTURA_PDM'!J69</f>
        <v>Manizales amable, culta, solidaria, competitiva y sostenible</v>
      </c>
      <c r="D396" s="79" t="e">
        <f>#REF!</f>
        <v>#REF!</v>
      </c>
      <c r="E396" s="86" t="e">
        <f>#REF!</f>
        <v>#REF!</v>
      </c>
      <c r="F396" s="79">
        <f>'PROGRAMADO_METAS_PRODUCTO 2018'!F396</f>
        <v>362</v>
      </c>
      <c r="G396" s="86">
        <f>'PROGRAMADO_METAS_PRODUCTO 2018'!G396</f>
        <v>100</v>
      </c>
      <c r="H396" s="79" t="str">
        <f>'PROGRAMADO_METAS_PRODUCTO 2018'!I396</f>
        <v xml:space="preserve">5 estrategias ejecutadas dirigidas al posicionamiento del municipio y a la comunicación pública e informativa en el cuatrienio </v>
      </c>
      <c r="I396" s="79">
        <f>'PROGRAMADO_METAS_PRODUCTO 2018'!J396</f>
        <v>5</v>
      </c>
      <c r="J396" s="79" t="str">
        <f>'PROGRAMADO_METAS_PRODUCTO 2018'!K396</f>
        <v>Incremento
(Flujo)</v>
      </c>
      <c r="K396" s="79" t="str">
        <f>'PROGRAMADO_METAS_PRODUCTO 2018'!L396</f>
        <v>GEN362</v>
      </c>
      <c r="L396" s="79" t="str">
        <f>'PROGRAMADO_METAS_PRODUCTO 2018'!N396</f>
        <v>Estrategias ejecutadas dirigidas al posicionamiento del municipio y a la comunicación pública e informativa</v>
      </c>
      <c r="M396" s="79" t="str">
        <f>'PROGRAMADO_METAS_PRODUCTO 2018'!O396</f>
        <v>Servicios Administrativos</v>
      </c>
      <c r="N396" s="79">
        <f>'PROGRAMADO_METAS_PRODUCTO 2018'!Q396</f>
        <v>0</v>
      </c>
      <c r="O396" s="82">
        <f>'PROGRAMADO_METAS_PRODUCTO 2018'!R396</f>
        <v>1</v>
      </c>
      <c r="P396" s="82">
        <f>'PROGRAMADO_METAS_PRODUCTO 2018'!S396</f>
        <v>2</v>
      </c>
      <c r="Q396" s="82">
        <f>'PROGRAMADO_METAS_PRODUCTO 2018'!T396</f>
        <v>1</v>
      </c>
      <c r="R396" s="82">
        <f>'PROGRAMADO_METAS_PRODUCTO 2018'!U396</f>
        <v>1</v>
      </c>
      <c r="S396" s="79" t="str">
        <f>'PROGRAMADO_METAS_PRODUCTO 2018'!V396</f>
        <v>Secretaría General</v>
      </c>
      <c r="T396" s="158"/>
      <c r="U396" s="14">
        <v>100</v>
      </c>
      <c r="V396" s="14">
        <v>100</v>
      </c>
      <c r="W396" s="14">
        <v>100</v>
      </c>
      <c r="X396" s="14">
        <v>100</v>
      </c>
      <c r="Y396" s="14">
        <v>100</v>
      </c>
      <c r="Z396" s="14">
        <v>100</v>
      </c>
      <c r="AA396" s="159">
        <v>100</v>
      </c>
      <c r="AB396" s="191"/>
      <c r="AC396" s="160">
        <v>0</v>
      </c>
      <c r="AD396" s="25">
        <v>0</v>
      </c>
      <c r="AE396" s="25">
        <v>50</v>
      </c>
      <c r="AF396" s="25">
        <v>50</v>
      </c>
      <c r="AG396" s="25">
        <v>50</v>
      </c>
      <c r="AH396" s="25">
        <v>50</v>
      </c>
      <c r="AI396" s="25">
        <v>50</v>
      </c>
      <c r="AJ396" s="25">
        <v>100</v>
      </c>
      <c r="AK396" s="25">
        <v>100</v>
      </c>
      <c r="AL396" s="25">
        <v>100</v>
      </c>
      <c r="AM396" s="25">
        <v>100</v>
      </c>
      <c r="AN396" s="25">
        <v>100</v>
      </c>
      <c r="AO396" s="159">
        <v>100</v>
      </c>
    </row>
    <row r="397" spans="1:41" s="97" customFormat="1" ht="65.25" customHeight="1">
      <c r="A397" s="331"/>
      <c r="B397" s="333"/>
      <c r="C397" s="354"/>
      <c r="D397" s="33" t="e">
        <f>#REF!</f>
        <v>#REF!</v>
      </c>
      <c r="E397" s="32" t="e">
        <f>#REF!</f>
        <v>#REF!</v>
      </c>
      <c r="F397" s="33">
        <f>'PROGRAMADO_METAS_PRODUCTO 2018'!F397</f>
        <v>363</v>
      </c>
      <c r="G397" s="32">
        <f>'PROGRAMADO_METAS_PRODUCTO 2018'!G397</f>
        <v>100</v>
      </c>
      <c r="H397" s="33" t="str">
        <f>'PROGRAMADO_METAS_PRODUCTO 2018'!I397</f>
        <v>Formular un plan de marca ciudad que le permita posicionarse territorialmente</v>
      </c>
      <c r="I397" s="33">
        <f>'PROGRAMADO_METAS_PRODUCTO 2018'!J397</f>
        <v>1</v>
      </c>
      <c r="J397" s="33" t="str">
        <f>'PROGRAMADO_METAS_PRODUCTO 2018'!K397</f>
        <v>Mantenimiento
(Stock)</v>
      </c>
      <c r="K397" s="33" t="str">
        <f>'PROGRAMADO_METAS_PRODUCTO 2018'!L397</f>
        <v>GEN363</v>
      </c>
      <c r="L397" s="33" t="str">
        <f>'PROGRAMADO_METAS_PRODUCTO 2018'!N397</f>
        <v>Plan de marca ciudad, formulado y divulgado</v>
      </c>
      <c r="M397" s="33" t="str">
        <f>'PROGRAMADO_METAS_PRODUCTO 2018'!O397</f>
        <v>Servicios Administrativos</v>
      </c>
      <c r="N397" s="33">
        <f>'PROGRAMADO_METAS_PRODUCTO 2018'!Q397</f>
        <v>0</v>
      </c>
      <c r="O397" s="45">
        <f>'PROGRAMADO_METAS_PRODUCTO 2018'!R397</f>
        <v>0</v>
      </c>
      <c r="P397" s="45">
        <f>'PROGRAMADO_METAS_PRODUCTO 2018'!S397</f>
        <v>1</v>
      </c>
      <c r="Q397" s="45">
        <f>'PROGRAMADO_METAS_PRODUCTO 2018'!T397</f>
        <v>1</v>
      </c>
      <c r="R397" s="45">
        <f>'PROGRAMADO_METAS_PRODUCTO 2018'!U397</f>
        <v>1</v>
      </c>
      <c r="S397" s="33" t="str">
        <f>'PROGRAMADO_METAS_PRODUCTO 2018'!V397</f>
        <v>Secretaría General</v>
      </c>
      <c r="T397" s="158"/>
      <c r="U397" s="35" t="s">
        <v>850</v>
      </c>
      <c r="V397" s="35" t="s">
        <v>850</v>
      </c>
      <c r="W397" s="35" t="s">
        <v>850</v>
      </c>
      <c r="X397" s="35" t="s">
        <v>850</v>
      </c>
      <c r="Y397" s="35" t="s">
        <v>850</v>
      </c>
      <c r="Z397" s="35" t="s">
        <v>850</v>
      </c>
      <c r="AA397" s="159" t="s">
        <v>850</v>
      </c>
      <c r="AB397" s="191"/>
      <c r="AC397" s="176">
        <v>0</v>
      </c>
      <c r="AD397" s="25">
        <v>0</v>
      </c>
      <c r="AE397" s="25">
        <v>100</v>
      </c>
      <c r="AF397" s="25">
        <v>100</v>
      </c>
      <c r="AG397" s="25">
        <v>100</v>
      </c>
      <c r="AH397" s="25">
        <v>100</v>
      </c>
      <c r="AI397" s="25">
        <v>100</v>
      </c>
      <c r="AJ397" s="25">
        <v>100</v>
      </c>
      <c r="AK397" s="25">
        <v>100</v>
      </c>
      <c r="AL397" s="25">
        <v>100</v>
      </c>
      <c r="AM397" s="25">
        <v>100</v>
      </c>
      <c r="AN397" s="25">
        <v>100</v>
      </c>
      <c r="AO397" s="159">
        <v>100</v>
      </c>
    </row>
    <row r="398" spans="1:41" s="20" customFormat="1" ht="15.75" customHeight="1">
      <c r="A398" s="125" t="s">
        <v>155</v>
      </c>
      <c r="B398" s="126"/>
      <c r="C398" s="125" t="s">
        <v>155</v>
      </c>
      <c r="D398" s="126"/>
      <c r="E398" s="126"/>
      <c r="F398" s="126"/>
      <c r="G398" s="126"/>
      <c r="H398" s="126"/>
      <c r="I398" s="126"/>
      <c r="J398" s="126"/>
      <c r="K398" s="126"/>
      <c r="L398" s="126"/>
      <c r="M398" s="126"/>
      <c r="N398" s="126"/>
      <c r="O398" s="126"/>
      <c r="P398" s="126"/>
      <c r="Q398" s="126"/>
      <c r="R398" s="126"/>
      <c r="S398" s="128"/>
      <c r="T398" s="158"/>
      <c r="U398" s="209"/>
      <c r="V398" s="209"/>
      <c r="W398" s="209"/>
      <c r="X398" s="209"/>
      <c r="Y398" s="209"/>
      <c r="Z398" s="209"/>
      <c r="AA398" s="210"/>
      <c r="AB398" s="42"/>
      <c r="AC398" s="211"/>
      <c r="AD398" s="211"/>
      <c r="AE398" s="211"/>
      <c r="AF398" s="211"/>
      <c r="AG398" s="211"/>
      <c r="AH398" s="211"/>
      <c r="AI398" s="211"/>
      <c r="AJ398" s="211"/>
      <c r="AK398" s="211"/>
      <c r="AL398" s="211"/>
      <c r="AM398" s="211"/>
      <c r="AN398" s="211"/>
      <c r="AO398" s="210"/>
    </row>
    <row r="399" spans="1:41" s="97" customFormat="1" ht="25.5">
      <c r="A399" s="355" t="str">
        <f>'[1]2_ESTRUCTURA_PDM'!H70</f>
        <v xml:space="preserve">  5.1.01</v>
      </c>
      <c r="B399" s="356">
        <f>'[1]2_ESTRUCTURA_PDM'!I70</f>
        <v>100</v>
      </c>
      <c r="C399" s="357" t="str">
        <f>'[1]2_ESTRUCTURA_PDM'!J70</f>
        <v>Ordenamiento del territorio municipal</v>
      </c>
      <c r="D399" s="332">
        <v>140</v>
      </c>
      <c r="E399" s="334" t="e">
        <f>SUM(#REF!)</f>
        <v>#REF!</v>
      </c>
      <c r="F399" s="359">
        <f>'PROGRAMADO_METAS_PRODUCTO 2018'!F399</f>
        <v>364</v>
      </c>
      <c r="G399" s="22">
        <f>'PROGRAMADO_METAS_PRODUCTO 2018'!G399</f>
        <v>35</v>
      </c>
      <c r="H399" s="79" t="str">
        <f>'PROGRAMADO_METAS_PRODUCTO 2018'!I399</f>
        <v>Revisar y ajustar el POT</v>
      </c>
      <c r="I399" s="79">
        <f>'PROGRAMADO_METAS_PRODUCTO 2018'!J399</f>
        <v>100</v>
      </c>
      <c r="J399" s="79" t="str">
        <f>'PROGRAMADO_METAS_PRODUCTO 2018'!K399</f>
        <v>Incremento</v>
      </c>
      <c r="K399" s="79" t="str">
        <f>'PROGRAMADO_METAS_PRODUCTO 2018'!L399</f>
        <v>PLA364.1</v>
      </c>
      <c r="L399" s="79" t="str">
        <f>'PROGRAMADO_METAS_PRODUCTO 2018'!N399</f>
        <v>Porcentaje de avance en la revisión y ajuste del POT</v>
      </c>
      <c r="M399" s="79" t="str">
        <f>'PROGRAMADO_METAS_PRODUCTO 2018'!O399</f>
        <v>Planeación del Desarrollo Local</v>
      </c>
      <c r="N399" s="79">
        <f>'PROGRAMADO_METAS_PRODUCTO 2018'!Q399</f>
        <v>0</v>
      </c>
      <c r="O399" s="82">
        <f>'PROGRAMADO_METAS_PRODUCTO 2018'!R399</f>
        <v>100</v>
      </c>
      <c r="P399" s="82">
        <f>'PROGRAMADO_METAS_PRODUCTO 2018'!S399</f>
        <v>0</v>
      </c>
      <c r="Q399" s="82">
        <f>'PROGRAMADO_METAS_PRODUCTO 2018'!T399</f>
        <v>0</v>
      </c>
      <c r="R399" s="82">
        <f>'PROGRAMADO_METAS_PRODUCTO 2018'!U399</f>
        <v>0</v>
      </c>
      <c r="S399" s="79" t="str">
        <f>'PROGRAMADO_METAS_PRODUCTO 2018'!V399</f>
        <v>Secretaría de Planeación</v>
      </c>
      <c r="T399" s="158"/>
      <c r="U399" s="14">
        <v>10</v>
      </c>
      <c r="V399" s="14">
        <v>15</v>
      </c>
      <c r="W399" s="14">
        <v>20</v>
      </c>
      <c r="X399" s="14">
        <v>25</v>
      </c>
      <c r="Y399" s="14">
        <v>80</v>
      </c>
      <c r="Z399" s="14">
        <v>90</v>
      </c>
      <c r="AA399" s="159">
        <v>90</v>
      </c>
      <c r="AB399" s="191"/>
      <c r="AC399" s="160">
        <v>95</v>
      </c>
      <c r="AD399" s="25">
        <v>95</v>
      </c>
      <c r="AE399" s="25">
        <v>96</v>
      </c>
      <c r="AF399" s="25">
        <v>98</v>
      </c>
      <c r="AG399" s="25">
        <v>100</v>
      </c>
      <c r="AH399" s="25">
        <v>100</v>
      </c>
      <c r="AI399" s="25">
        <v>100</v>
      </c>
      <c r="AJ399" s="25">
        <v>100</v>
      </c>
      <c r="AK399" s="25">
        <v>100</v>
      </c>
      <c r="AL399" s="25">
        <v>100</v>
      </c>
      <c r="AM399" s="25">
        <v>100</v>
      </c>
      <c r="AN399" s="25">
        <v>100</v>
      </c>
      <c r="AO399" s="159">
        <v>100</v>
      </c>
    </row>
    <row r="400" spans="1:41" s="97" customFormat="1" ht="113.25" customHeight="1">
      <c r="A400" s="352"/>
      <c r="B400" s="349"/>
      <c r="C400" s="354"/>
      <c r="D400" s="332"/>
      <c r="E400" s="334"/>
      <c r="F400" s="360">
        <f>'PROGRAMADO_METAS_PRODUCTO 2018'!F400</f>
        <v>0</v>
      </c>
      <c r="G400" s="22">
        <f>'PROGRAMADO_METAS_PRODUCTO 2018'!G400</f>
        <v>35</v>
      </c>
      <c r="H400" s="35" t="str">
        <f>'PROGRAMADO_METAS_PRODUCTO 2018'!I400</f>
        <v>Presentar el POT al Concejo Municipal para su aprobación</v>
      </c>
      <c r="I400" s="35">
        <f>'PROGRAMADO_METAS_PRODUCTO 2018'!J400</f>
        <v>1</v>
      </c>
      <c r="J400" s="35" t="str">
        <f>'PROGRAMADO_METAS_PRODUCTO 2018'!K400</f>
        <v>Incremento</v>
      </c>
      <c r="K400" s="35" t="str">
        <f>'PROGRAMADO_METAS_PRODUCTO 2018'!L400</f>
        <v>PLA364.2</v>
      </c>
      <c r="L400" s="35" t="str">
        <f>'PROGRAMADO_METAS_PRODUCTO 2018'!N400</f>
        <v>Proyecto de Acuerdo de POT presentado</v>
      </c>
      <c r="M400" s="35" t="str">
        <f>'PROGRAMADO_METAS_PRODUCTO 2018'!O400</f>
        <v>Planeación del Desarrollo Local</v>
      </c>
      <c r="N400" s="35">
        <f>'PROGRAMADO_METAS_PRODUCTO 2018'!Q400</f>
        <v>0</v>
      </c>
      <c r="O400" s="53">
        <f>'PROGRAMADO_METAS_PRODUCTO 2018'!R400</f>
        <v>1</v>
      </c>
      <c r="P400" s="53">
        <f>'PROGRAMADO_METAS_PRODUCTO 2018'!S400</f>
        <v>0</v>
      </c>
      <c r="Q400" s="53">
        <f>'PROGRAMADO_METAS_PRODUCTO 2018'!T400</f>
        <v>0</v>
      </c>
      <c r="R400" s="53">
        <f>'PROGRAMADO_METAS_PRODUCTO 2018'!U400</f>
        <v>0</v>
      </c>
      <c r="S400" s="35" t="str">
        <f>'PROGRAMADO_METAS_PRODUCTO 2018'!V400</f>
        <v>Secretaría de Planeación</v>
      </c>
      <c r="T400" s="158"/>
      <c r="U400" s="14">
        <v>0</v>
      </c>
      <c r="V400" s="14">
        <v>0</v>
      </c>
      <c r="W400" s="14">
        <v>0</v>
      </c>
      <c r="X400" s="14">
        <v>0</v>
      </c>
      <c r="Y400" s="14">
        <v>0</v>
      </c>
      <c r="Z400" s="14">
        <v>0</v>
      </c>
      <c r="AA400" s="159">
        <v>0</v>
      </c>
      <c r="AB400" s="191"/>
      <c r="AC400" s="160">
        <v>0</v>
      </c>
      <c r="AD400" s="25">
        <v>0</v>
      </c>
      <c r="AE400" s="25">
        <v>0</v>
      </c>
      <c r="AF400" s="25">
        <v>0</v>
      </c>
      <c r="AG400" s="25">
        <v>100</v>
      </c>
      <c r="AH400" s="25">
        <v>100</v>
      </c>
      <c r="AI400" s="25">
        <v>100</v>
      </c>
      <c r="AJ400" s="25">
        <v>100</v>
      </c>
      <c r="AK400" s="25">
        <v>100</v>
      </c>
      <c r="AL400" s="25">
        <v>100</v>
      </c>
      <c r="AM400" s="25">
        <v>100</v>
      </c>
      <c r="AN400" s="25">
        <v>100</v>
      </c>
      <c r="AO400" s="159">
        <v>100</v>
      </c>
    </row>
    <row r="401" spans="1:41" s="97" customFormat="1" ht="34.5" customHeight="1">
      <c r="A401" s="352"/>
      <c r="B401" s="349"/>
      <c r="C401" s="354"/>
      <c r="D401" s="332"/>
      <c r="E401" s="334"/>
      <c r="F401" s="129">
        <f>'PROGRAMADO_METAS_PRODUCTO 2018'!F401</f>
        <v>365</v>
      </c>
      <c r="G401" s="22">
        <f>'PROGRAMADO_METAS_PRODUCTO 2018'!G401</f>
        <v>20</v>
      </c>
      <c r="H401" s="35" t="str">
        <f>'PROGRAMADO_METAS_PRODUCTO 2018'!I401</f>
        <v>Revisar y actualizar el Expediente Municipal</v>
      </c>
      <c r="I401" s="35">
        <f>'PROGRAMADO_METAS_PRODUCTO 2018'!J401</f>
        <v>1</v>
      </c>
      <c r="J401" s="35" t="str">
        <f>'PROGRAMADO_METAS_PRODUCTO 2018'!K401</f>
        <v>Mantenimiento
(Stock)</v>
      </c>
      <c r="K401" s="35" t="str">
        <f>'PROGRAMADO_METAS_PRODUCTO 2018'!L401</f>
        <v>PLA365</v>
      </c>
      <c r="L401" s="35" t="str">
        <f>'PROGRAMADO_METAS_PRODUCTO 2018'!N401</f>
        <v>Expediente Municipal revisado y actualizado</v>
      </c>
      <c r="M401" s="35" t="str">
        <f>'PROGRAMADO_METAS_PRODUCTO 2018'!O401</f>
        <v>Servicios Estadísticos y Geográficos</v>
      </c>
      <c r="N401" s="35">
        <f>'PROGRAMADO_METAS_PRODUCTO 2018'!Q401</f>
        <v>0</v>
      </c>
      <c r="O401" s="53">
        <f>'PROGRAMADO_METAS_PRODUCTO 2018'!R401</f>
        <v>0</v>
      </c>
      <c r="P401" s="53">
        <f>'PROGRAMADO_METAS_PRODUCTO 2018'!S401</f>
        <v>1</v>
      </c>
      <c r="Q401" s="53">
        <f>'PROGRAMADO_METAS_PRODUCTO 2018'!T401</f>
        <v>1</v>
      </c>
      <c r="R401" s="53">
        <f>'PROGRAMADO_METAS_PRODUCTO 2018'!U401</f>
        <v>1</v>
      </c>
      <c r="S401" s="35" t="str">
        <f>'PROGRAMADO_METAS_PRODUCTO 2018'!V401</f>
        <v>Secretaría de Planeación</v>
      </c>
      <c r="T401" s="158"/>
      <c r="U401" s="14" t="s">
        <v>850</v>
      </c>
      <c r="V401" s="14" t="s">
        <v>850</v>
      </c>
      <c r="W401" s="14" t="s">
        <v>850</v>
      </c>
      <c r="X401" s="14" t="s">
        <v>850</v>
      </c>
      <c r="Y401" s="14" t="s">
        <v>850</v>
      </c>
      <c r="Z401" s="14" t="s">
        <v>850</v>
      </c>
      <c r="AA401" s="159" t="s">
        <v>850</v>
      </c>
      <c r="AB401" s="191"/>
      <c r="AC401" s="160">
        <v>0</v>
      </c>
      <c r="AD401" s="25">
        <v>0</v>
      </c>
      <c r="AE401" s="25">
        <v>0</v>
      </c>
      <c r="AF401" s="25">
        <v>0</v>
      </c>
      <c r="AG401" s="25">
        <v>0</v>
      </c>
      <c r="AH401" s="25">
        <v>0</v>
      </c>
      <c r="AI401" s="25">
        <v>0</v>
      </c>
      <c r="AJ401" s="25">
        <v>0</v>
      </c>
      <c r="AK401" s="25">
        <v>0</v>
      </c>
      <c r="AL401" s="25">
        <v>20</v>
      </c>
      <c r="AM401" s="25">
        <v>50</v>
      </c>
      <c r="AN401" s="25">
        <v>70</v>
      </c>
      <c r="AO401" s="159">
        <v>70</v>
      </c>
    </row>
    <row r="402" spans="1:41" s="97" customFormat="1" ht="51">
      <c r="A402" s="331"/>
      <c r="B402" s="333"/>
      <c r="C402" s="354"/>
      <c r="D402" s="332"/>
      <c r="E402" s="334"/>
      <c r="F402" s="35">
        <f>'PROGRAMADO_METAS_PRODUCTO 2018'!F402</f>
        <v>366</v>
      </c>
      <c r="G402" s="22">
        <f>'PROGRAMADO_METAS_PRODUCTO 2018'!G402</f>
        <v>10</v>
      </c>
      <c r="H402" s="35" t="str">
        <f>'PROGRAMADO_METAS_PRODUCTO 2018'!I402</f>
        <v>Realizar una (1) jornada anual de sensibilización de las normas y sanciones urbanísticas</v>
      </c>
      <c r="I402" s="35">
        <f>'PROGRAMADO_METAS_PRODUCTO 2018'!J402</f>
        <v>1</v>
      </c>
      <c r="J402" s="35" t="str">
        <f>'PROGRAMADO_METAS_PRODUCTO 2018'!K402</f>
        <v>Mantenimiento
(Stock)</v>
      </c>
      <c r="K402" s="35" t="str">
        <f>'PROGRAMADO_METAS_PRODUCTO 2018'!L402</f>
        <v>PLA366</v>
      </c>
      <c r="L402" s="35" t="str">
        <f>'PROGRAMADO_METAS_PRODUCTO 2018'!N402</f>
        <v>Número de jornadas realizadas, de sensibilización de las normas y sanciones urbanísticas</v>
      </c>
      <c r="M402" s="33" t="str">
        <f>'PROGRAMADO_METAS_PRODUCTO 2018'!O402</f>
        <v>Gestión para el Ordenamiento y el Control Físico del Territorio</v>
      </c>
      <c r="N402" s="33">
        <f>'PROGRAMADO_METAS_PRODUCTO 2018'!Q402</f>
        <v>1</v>
      </c>
      <c r="O402" s="45">
        <f>'PROGRAMADO_METAS_PRODUCTO 2018'!R402</f>
        <v>1</v>
      </c>
      <c r="P402" s="45">
        <f>'PROGRAMADO_METAS_PRODUCTO 2018'!S402</f>
        <v>1</v>
      </c>
      <c r="Q402" s="45">
        <f>'PROGRAMADO_METAS_PRODUCTO 2018'!T402</f>
        <v>1</v>
      </c>
      <c r="R402" s="45">
        <f>'PROGRAMADO_METAS_PRODUCTO 2018'!U402</f>
        <v>1</v>
      </c>
      <c r="S402" s="33" t="str">
        <f>'PROGRAMADO_METAS_PRODUCTO 2018'!V402</f>
        <v>Secretaría de Planeación</v>
      </c>
      <c r="T402" s="158"/>
      <c r="U402" s="14">
        <v>0</v>
      </c>
      <c r="V402" s="14">
        <v>0</v>
      </c>
      <c r="W402" s="14">
        <v>0</v>
      </c>
      <c r="X402" s="14">
        <v>100</v>
      </c>
      <c r="Y402" s="14">
        <v>100</v>
      </c>
      <c r="Z402" s="14">
        <v>100</v>
      </c>
      <c r="AA402" s="159">
        <v>100</v>
      </c>
      <c r="AB402" s="191"/>
      <c r="AC402" s="160">
        <v>0</v>
      </c>
      <c r="AD402" s="25">
        <v>0</v>
      </c>
      <c r="AE402" s="25">
        <v>0</v>
      </c>
      <c r="AF402" s="25">
        <v>0</v>
      </c>
      <c r="AG402" s="25">
        <v>0</v>
      </c>
      <c r="AH402" s="25">
        <v>100</v>
      </c>
      <c r="AI402" s="25">
        <v>100</v>
      </c>
      <c r="AJ402" s="25">
        <v>100</v>
      </c>
      <c r="AK402" s="25">
        <v>100</v>
      </c>
      <c r="AL402" s="25">
        <v>100</v>
      </c>
      <c r="AM402" s="25">
        <v>100</v>
      </c>
      <c r="AN402" s="25">
        <v>100</v>
      </c>
      <c r="AO402" s="159">
        <v>100</v>
      </c>
    </row>
    <row r="403" spans="1:41" s="20" customFormat="1" ht="16.5" customHeight="1">
      <c r="A403" s="125" t="s">
        <v>157</v>
      </c>
      <c r="B403" s="126"/>
      <c r="C403" s="125" t="s">
        <v>157</v>
      </c>
      <c r="D403" s="126"/>
      <c r="E403" s="126"/>
      <c r="F403" s="126"/>
      <c r="G403" s="126"/>
      <c r="H403" s="126"/>
      <c r="I403" s="126"/>
      <c r="J403" s="126"/>
      <c r="K403" s="126"/>
      <c r="L403" s="126"/>
      <c r="M403" s="126"/>
      <c r="N403" s="126"/>
      <c r="O403" s="126"/>
      <c r="P403" s="126"/>
      <c r="Q403" s="126"/>
      <c r="R403" s="126"/>
      <c r="S403" s="128"/>
      <c r="T403" s="158"/>
      <c r="U403" s="209"/>
      <c r="V403" s="209"/>
      <c r="W403" s="209"/>
      <c r="X403" s="209"/>
      <c r="Y403" s="209"/>
      <c r="Z403" s="209"/>
      <c r="AA403" s="210"/>
      <c r="AB403" s="42"/>
      <c r="AC403" s="211"/>
      <c r="AD403" s="211"/>
      <c r="AE403" s="211"/>
      <c r="AF403" s="211"/>
      <c r="AG403" s="211"/>
      <c r="AH403" s="211"/>
      <c r="AI403" s="211"/>
      <c r="AJ403" s="211"/>
      <c r="AK403" s="211"/>
      <c r="AL403" s="211"/>
      <c r="AM403" s="211"/>
      <c r="AN403" s="211"/>
      <c r="AO403" s="210"/>
    </row>
    <row r="404" spans="1:41" ht="38.25">
      <c r="A404" s="335" t="str">
        <f>'[1]2_ESTRUCTURA_PDM'!H71</f>
        <v>5.2.01</v>
      </c>
      <c r="B404" s="338">
        <f>'[1]2_ESTRUCTURA_PDM'!I71</f>
        <v>100</v>
      </c>
      <c r="C404" s="341" t="str">
        <f>'[1]2_ESTRUCTURA_PDM'!J71</f>
        <v>Hacia una movilidad eficiente, segura y compatible con el medio ambiente: cable aéreo, transporte público terrestre y cultura ciudadana.</v>
      </c>
      <c r="D404" s="332" t="e">
        <f>#REF!</f>
        <v>#REF!</v>
      </c>
      <c r="E404" s="334" t="e">
        <f>#REF!</f>
        <v>#REF!</v>
      </c>
      <c r="F404" s="79">
        <f>'PROGRAMADO_METAS_PRODUCTO 2018'!F404</f>
        <v>367</v>
      </c>
      <c r="G404" s="86">
        <f>'PROGRAMADO_METAS_PRODUCTO 2018'!G404</f>
        <v>25</v>
      </c>
      <c r="H404" s="79" t="str">
        <f>'PROGRAMADO_METAS_PRODUCTO 2018'!I404</f>
        <v>Construir y/o mejorar 14 mil M2 de vías vehiculares del área urbana del municipio por año</v>
      </c>
      <c r="I404" s="131">
        <f>'PROGRAMADO_METAS_PRODUCTO 2018'!J404</f>
        <v>14000</v>
      </c>
      <c r="J404" s="79" t="str">
        <f>'PROGRAMADO_METAS_PRODUCTO 2018'!K404</f>
        <v>Mantenimiento
(Stock)</v>
      </c>
      <c r="K404" s="79" t="str">
        <f>'PROGRAMADO_METAS_PRODUCTO 2018'!L404</f>
        <v>OBR367</v>
      </c>
      <c r="L404" s="79" t="str">
        <f>'PROGRAMADO_METAS_PRODUCTO 2018'!N404</f>
        <v>M2 en vías urbanas vehiculares construidos y mejorados</v>
      </c>
      <c r="M404" s="79" t="str">
        <f>'PROGRAMADO_METAS_PRODUCTO 2018'!O404</f>
        <v>Gestión para el Control y la Regulación del Tránsito</v>
      </c>
      <c r="N404" s="57">
        <f>'PROGRAMADO_METAS_PRODUCTO 2018'!Q404</f>
        <v>14173</v>
      </c>
      <c r="O404" s="132">
        <f>'PROGRAMADO_METAS_PRODUCTO 2018'!R404</f>
        <v>14000</v>
      </c>
      <c r="P404" s="132">
        <f>'PROGRAMADO_METAS_PRODUCTO 2018'!S404</f>
        <v>14000</v>
      </c>
      <c r="Q404" s="132">
        <f>'PROGRAMADO_METAS_PRODUCTO 2018'!T404</f>
        <v>14000</v>
      </c>
      <c r="R404" s="132">
        <f>'PROGRAMADO_METAS_PRODUCTO 2018'!U404</f>
        <v>14000</v>
      </c>
      <c r="S404" s="79" t="str">
        <f>'PROGRAMADO_METAS_PRODUCTO 2018'!V404</f>
        <v>Secretaría de Obras Públicas</v>
      </c>
      <c r="T404" s="158"/>
      <c r="U404" s="14">
        <v>0</v>
      </c>
      <c r="V404" s="14">
        <v>0</v>
      </c>
      <c r="W404" s="14">
        <v>14.62857142857143</v>
      </c>
      <c r="X404" s="14">
        <v>17.87857142857143</v>
      </c>
      <c r="Y404" s="14">
        <v>30.521428571428572</v>
      </c>
      <c r="Z404" s="14">
        <v>36.957142857142856</v>
      </c>
      <c r="AA404" s="159">
        <v>36.957142857142856</v>
      </c>
      <c r="AB404" s="197"/>
      <c r="AC404" s="160">
        <v>10.057142857142857</v>
      </c>
      <c r="AD404" s="25">
        <v>13.935714285714285</v>
      </c>
      <c r="AE404" s="25">
        <v>50.00714285714286</v>
      </c>
      <c r="AF404" s="25">
        <v>99.021428571428572</v>
      </c>
      <c r="AG404" s="25">
        <v>103.70714285714287</v>
      </c>
      <c r="AH404" s="25">
        <v>106.20714285714286</v>
      </c>
      <c r="AI404" s="25">
        <v>107.35</v>
      </c>
      <c r="AJ404" s="25">
        <v>107.35</v>
      </c>
      <c r="AK404" s="25">
        <v>107.35</v>
      </c>
      <c r="AL404" s="25">
        <v>113.83571428571429</v>
      </c>
      <c r="AM404" s="25">
        <v>171.77857142857141</v>
      </c>
      <c r="AN404" s="25">
        <v>213.42857142857144</v>
      </c>
      <c r="AO404" s="159">
        <v>100</v>
      </c>
    </row>
    <row r="405" spans="1:41" ht="38.25">
      <c r="A405" s="336"/>
      <c r="B405" s="339"/>
      <c r="C405" s="342"/>
      <c r="D405" s="332"/>
      <c r="E405" s="334"/>
      <c r="F405" s="35">
        <f>'PROGRAMADO_METAS_PRODUCTO 2018'!F405</f>
        <v>368</v>
      </c>
      <c r="G405" s="22">
        <f>'PROGRAMADO_METAS_PRODUCTO 2018'!G405</f>
        <v>25</v>
      </c>
      <c r="H405" s="35" t="str">
        <f>'PROGRAMADO_METAS_PRODUCTO 2018'!I405</f>
        <v>Construir y/o mejorar 7 mil M2 de vías peatonales del área urbana del municipio por año</v>
      </c>
      <c r="I405" s="57">
        <f>'PROGRAMADO_METAS_PRODUCTO 2018'!J405</f>
        <v>7000</v>
      </c>
      <c r="J405" s="35" t="str">
        <f>'PROGRAMADO_METAS_PRODUCTO 2018'!K405</f>
        <v>Mantenimiento
(Stock)</v>
      </c>
      <c r="K405" s="35" t="str">
        <f>'PROGRAMADO_METAS_PRODUCTO 2018'!L405</f>
        <v>OBR368</v>
      </c>
      <c r="L405" s="35" t="str">
        <f>'PROGRAMADO_METAS_PRODUCTO 2018'!N405</f>
        <v>M2 en vías urbanas peatonales construidos y/o mejorados</v>
      </c>
      <c r="M405" s="35" t="str">
        <f>'PROGRAMADO_METAS_PRODUCTO 2018'!O405</f>
        <v>Gestión para el Control y la Regulación del Tránsito</v>
      </c>
      <c r="N405" s="133">
        <f>'PROGRAMADO_METAS_PRODUCTO 2018'!Q405</f>
        <v>7380.46</v>
      </c>
      <c r="O405" s="58">
        <f>'PROGRAMADO_METAS_PRODUCTO 2018'!R405</f>
        <v>7000</v>
      </c>
      <c r="P405" s="58">
        <f>'PROGRAMADO_METAS_PRODUCTO 2018'!S405</f>
        <v>7000</v>
      </c>
      <c r="Q405" s="58">
        <f>'PROGRAMADO_METAS_PRODUCTO 2018'!T405</f>
        <v>7000</v>
      </c>
      <c r="R405" s="58">
        <f>'PROGRAMADO_METAS_PRODUCTO 2018'!U405</f>
        <v>7000</v>
      </c>
      <c r="S405" s="35" t="str">
        <f>'PROGRAMADO_METAS_PRODUCTO 2018'!V405</f>
        <v>Secretaría de Obras Públicas</v>
      </c>
      <c r="T405" s="158"/>
      <c r="U405" s="14">
        <v>0</v>
      </c>
      <c r="V405" s="14">
        <v>0</v>
      </c>
      <c r="W405" s="14">
        <v>4.6857142857142851</v>
      </c>
      <c r="X405" s="14">
        <v>4.6857142857142851</v>
      </c>
      <c r="Y405" s="14">
        <v>13.87142857142857</v>
      </c>
      <c r="Z405" s="14">
        <v>19.928571428571431</v>
      </c>
      <c r="AA405" s="159">
        <v>19.928571428571431</v>
      </c>
      <c r="AB405" s="197"/>
      <c r="AC405" s="160">
        <v>9.3857142857142861</v>
      </c>
      <c r="AD405" s="25">
        <v>34.300000000000004</v>
      </c>
      <c r="AE405" s="25">
        <v>63.728571428571421</v>
      </c>
      <c r="AF405" s="25">
        <v>76.085714285714289</v>
      </c>
      <c r="AG405" s="25">
        <v>105.45714285714286</v>
      </c>
      <c r="AH405" s="25">
        <v>107.95714285714286</v>
      </c>
      <c r="AI405" s="25">
        <v>120.35714285714285</v>
      </c>
      <c r="AJ405" s="25">
        <v>120.35714285714285</v>
      </c>
      <c r="AK405" s="25">
        <v>120.35714285714285</v>
      </c>
      <c r="AL405" s="25">
        <v>120.44285714285714</v>
      </c>
      <c r="AM405" s="25">
        <v>128.77142857142857</v>
      </c>
      <c r="AN405" s="25">
        <v>164.84285714285713</v>
      </c>
      <c r="AO405" s="159">
        <v>100</v>
      </c>
    </row>
    <row r="406" spans="1:41" ht="38.25">
      <c r="A406" s="336"/>
      <c r="B406" s="339"/>
      <c r="C406" s="342"/>
      <c r="D406" s="332"/>
      <c r="E406" s="334"/>
      <c r="F406" s="35">
        <f>'PROGRAMADO_METAS_PRODUCTO 2018'!F406</f>
        <v>393</v>
      </c>
      <c r="G406" s="22">
        <f>'PROGRAMADO_METAS_PRODUCTO 2018'!G406</f>
        <v>25</v>
      </c>
      <c r="H406" s="35" t="str">
        <f>'PROGRAMADO_METAS_PRODUCTO 2018'!I406</f>
        <v>Construir la Fase 3 de la Avenida Colón</v>
      </c>
      <c r="I406" s="35">
        <f>'PROGRAMADO_METAS_PRODUCTO 2018'!J406</f>
        <v>1</v>
      </c>
      <c r="J406" s="35" t="str">
        <f>'PROGRAMADO_METAS_PRODUCTO 2018'!K406</f>
        <v>Incremento
(Acumulado)</v>
      </c>
      <c r="K406" s="35" t="str">
        <f>'PROGRAMADO_METAS_PRODUCTO 2018'!L406</f>
        <v>OBR393</v>
      </c>
      <c r="L406" s="35" t="str">
        <f>'PROGRAMADO_METAS_PRODUCTO 2018'!N406</f>
        <v>Fase 3 de la Avenida Colón ejecutada</v>
      </c>
      <c r="M406" s="35" t="str">
        <f>'PROGRAMADO_METAS_PRODUCTO 2018'!O406</f>
        <v>Gestión para el Control y la Regulación del Tránsito</v>
      </c>
      <c r="N406" s="35">
        <f>'PROGRAMADO_METAS_PRODUCTO 2018'!Q406</f>
        <v>0</v>
      </c>
      <c r="O406" s="53">
        <f>'PROGRAMADO_METAS_PRODUCTO 2018'!R406</f>
        <v>0</v>
      </c>
      <c r="P406" s="54">
        <f>'PROGRAMADO_METAS_PRODUCTO 2018'!S406</f>
        <v>0.33300000000000002</v>
      </c>
      <c r="Q406" s="54">
        <f>'PROGRAMADO_METAS_PRODUCTO 2018'!T406</f>
        <v>0.33300000000000002</v>
      </c>
      <c r="R406" s="54">
        <f>'PROGRAMADO_METAS_PRODUCTO 2018'!U406</f>
        <v>0.34</v>
      </c>
      <c r="S406" s="35" t="str">
        <f>'PROGRAMADO_METAS_PRODUCTO 2018'!V406</f>
        <v>Secretaría de Obras Públicas</v>
      </c>
      <c r="T406" s="158"/>
      <c r="U406" s="35" t="s">
        <v>850</v>
      </c>
      <c r="V406" s="35" t="s">
        <v>850</v>
      </c>
      <c r="W406" s="35" t="s">
        <v>850</v>
      </c>
      <c r="X406" s="35" t="s">
        <v>850</v>
      </c>
      <c r="Y406" s="35" t="s">
        <v>850</v>
      </c>
      <c r="Z406" s="35" t="s">
        <v>850</v>
      </c>
      <c r="AA406" s="159" t="s">
        <v>850</v>
      </c>
      <c r="AB406" s="197"/>
      <c r="AC406" s="160">
        <v>0</v>
      </c>
      <c r="AD406" s="25">
        <v>0</v>
      </c>
      <c r="AE406" s="25">
        <v>0</v>
      </c>
      <c r="AF406" s="25">
        <v>0</v>
      </c>
      <c r="AG406" s="25">
        <v>0</v>
      </c>
      <c r="AH406" s="25">
        <v>0</v>
      </c>
      <c r="AI406" s="25">
        <v>0</v>
      </c>
      <c r="AJ406" s="25">
        <v>0</v>
      </c>
      <c r="AK406" s="25">
        <v>0</v>
      </c>
      <c r="AL406" s="25">
        <v>0</v>
      </c>
      <c r="AM406" s="25">
        <v>0</v>
      </c>
      <c r="AN406" s="25">
        <v>0</v>
      </c>
      <c r="AO406" s="159">
        <v>0</v>
      </c>
    </row>
    <row r="407" spans="1:41" ht="63.75">
      <c r="A407" s="336"/>
      <c r="B407" s="339"/>
      <c r="C407" s="342"/>
      <c r="D407" s="361"/>
      <c r="E407" s="356"/>
      <c r="F407" s="35">
        <f>'PROGRAMADO_METAS_PRODUCTO 2018'!F407</f>
        <v>394</v>
      </c>
      <c r="G407" s="22">
        <f>'PROGRAMADO_METAS_PRODUCTO 2018'!G407</f>
        <v>25</v>
      </c>
      <c r="H407" s="35" t="str">
        <f>'PROGRAMADO_METAS_PRODUCTO 2018'!I407</f>
        <v>Ejecutar y financiar 3 proyectos por contribución de valorización (Baja Carola, Bulevar Zona F, Acceso Francia- Los Alcázares o Segunda Calzada avenida Sena)</v>
      </c>
      <c r="I407" s="35">
        <f>'PROGRAMADO_METAS_PRODUCTO 2018'!J407</f>
        <v>3</v>
      </c>
      <c r="J407" s="35" t="str">
        <f>'PROGRAMADO_METAS_PRODUCTO 2018'!K407</f>
        <v>Incremento
(Acumulado)</v>
      </c>
      <c r="K407" s="35" t="str">
        <f>'PROGRAMADO_METAS_PRODUCTO 2018'!L407</f>
        <v>INV394</v>
      </c>
      <c r="L407" s="35" t="str">
        <f>'PROGRAMADO_METAS_PRODUCTO 2018'!N407</f>
        <v>Proyectos de desarrollo vial ejecutados</v>
      </c>
      <c r="M407" s="35" t="str">
        <f>'PROGRAMADO_METAS_PRODUCTO 2018'!O407</f>
        <v>NA</v>
      </c>
      <c r="N407" s="35">
        <f>'PROGRAMADO_METAS_PRODUCTO 2018'!Q407</f>
        <v>0</v>
      </c>
      <c r="O407" s="53">
        <f>'PROGRAMADO_METAS_PRODUCTO 2018'!R407</f>
        <v>1</v>
      </c>
      <c r="P407" s="53">
        <f>'PROGRAMADO_METAS_PRODUCTO 2018'!S407</f>
        <v>1</v>
      </c>
      <c r="Q407" s="53">
        <f>'PROGRAMADO_METAS_PRODUCTO 2018'!T407</f>
        <v>1</v>
      </c>
      <c r="R407" s="53">
        <f>'PROGRAMADO_METAS_PRODUCTO 2018'!U407</f>
        <v>0</v>
      </c>
      <c r="S407" s="64" t="str">
        <f>'PROGRAMADO_METAS_PRODUCTO 2018'!V407</f>
        <v>Invama</v>
      </c>
      <c r="T407" s="158"/>
      <c r="U407" s="14">
        <v>0</v>
      </c>
      <c r="V407" s="14">
        <v>0</v>
      </c>
      <c r="W407" s="14">
        <v>0</v>
      </c>
      <c r="X407" s="14">
        <v>0</v>
      </c>
      <c r="Y407" s="14">
        <v>35</v>
      </c>
      <c r="Z407" s="14">
        <v>50</v>
      </c>
      <c r="AA407" s="159">
        <v>50</v>
      </c>
      <c r="AB407" s="197"/>
      <c r="AC407" s="160">
        <v>37.5</v>
      </c>
      <c r="AD407" s="25">
        <v>50</v>
      </c>
      <c r="AE407" s="25">
        <v>50</v>
      </c>
      <c r="AF407" s="25">
        <v>50</v>
      </c>
      <c r="AG407" s="25">
        <v>50</v>
      </c>
      <c r="AH407" s="25">
        <v>52</v>
      </c>
      <c r="AI407" s="25">
        <v>52</v>
      </c>
      <c r="AJ407" s="25">
        <v>52.5</v>
      </c>
      <c r="AK407" s="25">
        <v>56.000000000000007</v>
      </c>
      <c r="AL407" s="25">
        <v>60</v>
      </c>
      <c r="AM407" s="25">
        <v>60.5</v>
      </c>
      <c r="AN407" s="25">
        <v>62.5</v>
      </c>
      <c r="AO407" s="159">
        <v>62.5</v>
      </c>
    </row>
    <row r="408" spans="1:41" ht="38.25">
      <c r="A408" s="336"/>
      <c r="B408" s="339"/>
      <c r="C408" s="342"/>
      <c r="D408" s="352" t="e">
        <f>#REF!</f>
        <v>#REF!</v>
      </c>
      <c r="E408" s="349" t="e">
        <f>#REF!</f>
        <v>#REF!</v>
      </c>
      <c r="F408" s="35">
        <f>'PROGRAMADO_METAS_PRODUCTO 2018'!F408</f>
        <v>369</v>
      </c>
      <c r="G408" s="22">
        <f>'PROGRAMADO_METAS_PRODUCTO 2018'!G408</f>
        <v>30</v>
      </c>
      <c r="H408" s="35" t="str">
        <f>'PROGRAMADO_METAS_PRODUCTO 2018'!I408</f>
        <v>Realizar un Convenio con la Agencia Nacional de Seguridad vial</v>
      </c>
      <c r="I408" s="35">
        <f>'PROGRAMADO_METAS_PRODUCTO 2018'!J408</f>
        <v>1</v>
      </c>
      <c r="J408" s="35" t="str">
        <f>'PROGRAMADO_METAS_PRODUCTO 2018'!K408</f>
        <v>Incremento</v>
      </c>
      <c r="K408" s="35" t="str">
        <f>'PROGRAMADO_METAS_PRODUCTO 2018'!L408</f>
        <v>TRA369</v>
      </c>
      <c r="L408" s="35" t="str">
        <f>'PROGRAMADO_METAS_PRODUCTO 2018'!N408</f>
        <v>Número de convenios con la Agencia Nacional de Seguridad Víal, ejecutados</v>
      </c>
      <c r="M408" s="35" t="str">
        <f>'PROGRAMADO_METAS_PRODUCTO 2018'!O408</f>
        <v>Gestión para el Control y la Regulación del Tránsito</v>
      </c>
      <c r="N408" s="35">
        <f>'PROGRAMADO_METAS_PRODUCTO 2018'!Q408</f>
        <v>0</v>
      </c>
      <c r="O408" s="53">
        <f>'PROGRAMADO_METAS_PRODUCTO 2018'!R408</f>
        <v>1</v>
      </c>
      <c r="P408" s="53">
        <f>'PROGRAMADO_METAS_PRODUCTO 2018'!S408</f>
        <v>0</v>
      </c>
      <c r="Q408" s="53">
        <f>'PROGRAMADO_METAS_PRODUCTO 2018'!T408</f>
        <v>0</v>
      </c>
      <c r="R408" s="53">
        <f>'PROGRAMADO_METAS_PRODUCTO 2018'!U408</f>
        <v>0</v>
      </c>
      <c r="S408" s="35" t="str">
        <f>'PROGRAMADO_METAS_PRODUCTO 2018'!V408</f>
        <v>Secretaría de Tránsito y Transporte</v>
      </c>
      <c r="T408" s="158"/>
      <c r="U408" s="14">
        <v>100</v>
      </c>
      <c r="V408" s="14">
        <v>100</v>
      </c>
      <c r="W408" s="14">
        <v>100</v>
      </c>
      <c r="X408" s="14">
        <v>100</v>
      </c>
      <c r="Y408" s="14">
        <v>100</v>
      </c>
      <c r="Z408" s="14">
        <v>100</v>
      </c>
      <c r="AA408" s="159">
        <v>100</v>
      </c>
      <c r="AB408" s="197"/>
      <c r="AC408" s="160" t="s">
        <v>2319</v>
      </c>
      <c r="AD408" s="25" t="s">
        <v>2319</v>
      </c>
      <c r="AE408" s="25" t="s">
        <v>2319</v>
      </c>
      <c r="AF408" s="25" t="s">
        <v>2319</v>
      </c>
      <c r="AG408" s="25" t="s">
        <v>2319</v>
      </c>
      <c r="AH408" s="25" t="s">
        <v>2319</v>
      </c>
      <c r="AI408" s="25" t="s">
        <v>2319</v>
      </c>
      <c r="AJ408" s="25" t="s">
        <v>2319</v>
      </c>
      <c r="AK408" s="25" t="s">
        <v>2319</v>
      </c>
      <c r="AL408" s="25" t="s">
        <v>2319</v>
      </c>
      <c r="AM408" s="25" t="s">
        <v>2319</v>
      </c>
      <c r="AN408" s="25" t="s">
        <v>2319</v>
      </c>
      <c r="AO408" s="25" t="s">
        <v>2319</v>
      </c>
    </row>
    <row r="409" spans="1:41" ht="38.25">
      <c r="A409" s="336"/>
      <c r="B409" s="339"/>
      <c r="C409" s="342"/>
      <c r="D409" s="352"/>
      <c r="E409" s="349"/>
      <c r="F409" s="35">
        <f>'PROGRAMADO_METAS_PRODUCTO 2018'!F409</f>
        <v>370</v>
      </c>
      <c r="G409" s="22">
        <f>'PROGRAMADO_METAS_PRODUCTO 2018'!G409</f>
        <v>25</v>
      </c>
      <c r="H409" s="35" t="str">
        <f>'PROGRAMADO_METAS_PRODUCTO 2018'!I409</f>
        <v>Auditar veinticinco (25) puntos con accidentes fatales presentados</v>
      </c>
      <c r="I409" s="35">
        <f>'PROGRAMADO_METAS_PRODUCTO 2018'!J409</f>
        <v>25</v>
      </c>
      <c r="J409" s="35" t="str">
        <f>'PROGRAMADO_METAS_PRODUCTO 2018'!K409</f>
        <v>Incremento</v>
      </c>
      <c r="K409" s="35" t="str">
        <f>'PROGRAMADO_METAS_PRODUCTO 2018'!L409</f>
        <v>TRA370</v>
      </c>
      <c r="L409" s="35" t="str">
        <f>'PROGRAMADO_METAS_PRODUCTO 2018'!N409</f>
        <v>Número de puntos con accidentes fatales presentados auditados</v>
      </c>
      <c r="M409" s="35" t="str">
        <f>'PROGRAMADO_METAS_PRODUCTO 2018'!O409</f>
        <v>Gestión para el Control y la Regulación del Tránsito</v>
      </c>
      <c r="N409" s="35">
        <f>'PROGRAMADO_METAS_PRODUCTO 2018'!Q409</f>
        <v>0</v>
      </c>
      <c r="O409" s="53">
        <f>'PROGRAMADO_METAS_PRODUCTO 2018'!R409</f>
        <v>25</v>
      </c>
      <c r="P409" s="53">
        <f>'PROGRAMADO_METAS_PRODUCTO 2018'!S409</f>
        <v>0</v>
      </c>
      <c r="Q409" s="53">
        <f>'PROGRAMADO_METAS_PRODUCTO 2018'!T409</f>
        <v>0</v>
      </c>
      <c r="R409" s="53">
        <f>'PROGRAMADO_METAS_PRODUCTO 2018'!U409</f>
        <v>0</v>
      </c>
      <c r="S409" s="35" t="str">
        <f>'PROGRAMADO_METAS_PRODUCTO 2018'!V409</f>
        <v>Secretaría de Tránsito y Transporte</v>
      </c>
      <c r="T409" s="158"/>
      <c r="U409" s="14">
        <v>0</v>
      </c>
      <c r="V409" s="14">
        <v>0</v>
      </c>
      <c r="W409" s="14">
        <v>0</v>
      </c>
      <c r="X409" s="14">
        <v>32</v>
      </c>
      <c r="Y409" s="14">
        <v>100</v>
      </c>
      <c r="Z409" s="14">
        <v>100</v>
      </c>
      <c r="AA409" s="159">
        <v>100</v>
      </c>
      <c r="AB409" s="197"/>
      <c r="AC409" s="160" t="s">
        <v>2319</v>
      </c>
      <c r="AD409" s="25" t="s">
        <v>2319</v>
      </c>
      <c r="AE409" s="25" t="s">
        <v>2319</v>
      </c>
      <c r="AF409" s="25" t="s">
        <v>2319</v>
      </c>
      <c r="AG409" s="25" t="s">
        <v>2319</v>
      </c>
      <c r="AH409" s="25" t="s">
        <v>2319</v>
      </c>
      <c r="AI409" s="25" t="s">
        <v>2319</v>
      </c>
      <c r="AJ409" s="25" t="s">
        <v>2319</v>
      </c>
      <c r="AK409" s="25" t="s">
        <v>2319</v>
      </c>
      <c r="AL409" s="25" t="s">
        <v>2319</v>
      </c>
      <c r="AM409" s="25" t="s">
        <v>2319</v>
      </c>
      <c r="AN409" s="25" t="s">
        <v>2319</v>
      </c>
      <c r="AO409" s="25" t="s">
        <v>2319</v>
      </c>
    </row>
    <row r="410" spans="1:41" ht="51">
      <c r="A410" s="336"/>
      <c r="B410" s="339"/>
      <c r="C410" s="342"/>
      <c r="D410" s="352"/>
      <c r="E410" s="349"/>
      <c r="F410" s="35">
        <f>'PROGRAMADO_METAS_PRODUCTO 2018'!F410</f>
        <v>371</v>
      </c>
      <c r="G410" s="22">
        <f>'PROGRAMADO_METAS_PRODUCTO 2018'!G410</f>
        <v>25</v>
      </c>
      <c r="H410" s="35" t="str">
        <f>'PROGRAMADO_METAS_PRODUCTO 2018'!I410</f>
        <v>Intervenir el 100%  de los  puntos con accidentes fatales con factibilidad de actuación</v>
      </c>
      <c r="I410" s="35">
        <f>'PROGRAMADO_METAS_PRODUCTO 2018'!J410</f>
        <v>100</v>
      </c>
      <c r="J410" s="35" t="str">
        <f>'PROGRAMADO_METAS_PRODUCTO 2018'!K410</f>
        <v>Incremento</v>
      </c>
      <c r="K410" s="35" t="str">
        <f>'PROGRAMADO_METAS_PRODUCTO 2018'!L410</f>
        <v>TRA371</v>
      </c>
      <c r="L410" s="35" t="str">
        <f>'PROGRAMADO_METAS_PRODUCTO 2018'!N410</f>
        <v>Porcentaje de puntos con accidentes fatales con factibilidad de actuación, intervenidos</v>
      </c>
      <c r="M410" s="35" t="str">
        <f>'PROGRAMADO_METAS_PRODUCTO 2018'!O410</f>
        <v>Gestión para el Control y la Regulación del Tránsito</v>
      </c>
      <c r="N410" s="35">
        <f>'PROGRAMADO_METAS_PRODUCTO 2018'!Q410</f>
        <v>0</v>
      </c>
      <c r="O410" s="53">
        <f>'PROGRAMADO_METAS_PRODUCTO 2018'!R410</f>
        <v>100</v>
      </c>
      <c r="P410" s="53">
        <f>'PROGRAMADO_METAS_PRODUCTO 2018'!S410</f>
        <v>0</v>
      </c>
      <c r="Q410" s="53">
        <f>'PROGRAMADO_METAS_PRODUCTO 2018'!T410</f>
        <v>0</v>
      </c>
      <c r="R410" s="53">
        <f>'PROGRAMADO_METAS_PRODUCTO 2018'!U410</f>
        <v>0</v>
      </c>
      <c r="S410" s="35" t="str">
        <f>'PROGRAMADO_METAS_PRODUCTO 2018'!V410</f>
        <v>Secretaría de Tránsito y Transporte</v>
      </c>
      <c r="T410" s="158"/>
      <c r="U410" s="14">
        <v>0</v>
      </c>
      <c r="V410" s="14">
        <v>0</v>
      </c>
      <c r="W410" s="14">
        <v>0</v>
      </c>
      <c r="X410" s="14">
        <v>0</v>
      </c>
      <c r="Y410" s="14">
        <v>100</v>
      </c>
      <c r="Z410" s="14">
        <v>100</v>
      </c>
      <c r="AA410" s="159">
        <v>100</v>
      </c>
      <c r="AB410" s="197"/>
      <c r="AC410" s="160" t="s">
        <v>2319</v>
      </c>
      <c r="AD410" s="25" t="s">
        <v>2319</v>
      </c>
      <c r="AE410" s="25" t="s">
        <v>2319</v>
      </c>
      <c r="AF410" s="25" t="s">
        <v>2319</v>
      </c>
      <c r="AG410" s="25" t="s">
        <v>2319</v>
      </c>
      <c r="AH410" s="25" t="s">
        <v>2319</v>
      </c>
      <c r="AI410" s="25" t="s">
        <v>2319</v>
      </c>
      <c r="AJ410" s="25" t="s">
        <v>2319</v>
      </c>
      <c r="AK410" s="25" t="s">
        <v>2319</v>
      </c>
      <c r="AL410" s="25" t="s">
        <v>2319</v>
      </c>
      <c r="AM410" s="25" t="s">
        <v>2319</v>
      </c>
      <c r="AN410" s="25" t="s">
        <v>2319</v>
      </c>
      <c r="AO410" s="25" t="s">
        <v>2319</v>
      </c>
    </row>
    <row r="411" spans="1:41" ht="76.5">
      <c r="A411" s="336"/>
      <c r="B411" s="339"/>
      <c r="C411" s="342"/>
      <c r="D411" s="352"/>
      <c r="E411" s="349"/>
      <c r="F411" s="35">
        <f>'PROGRAMADO_METAS_PRODUCTO 2018'!F411</f>
        <v>372</v>
      </c>
      <c r="G411" s="22">
        <f>'PROGRAMADO_METAS_PRODUCTO 2018'!G411</f>
        <v>20</v>
      </c>
      <c r="H411" s="35" t="str">
        <f>'PROGRAMADO_METAS_PRODUCTO 2018'!I411</f>
        <v>Capacitar en actualización y profundización al 90% de las personas que realizan el traslado, transporte y atención inicial de víctimas en accidentes de tránsito</v>
      </c>
      <c r="I411" s="35">
        <f>'PROGRAMADO_METAS_PRODUCTO 2018'!J411</f>
        <v>90</v>
      </c>
      <c r="J411" s="36" t="str">
        <f>'PROGRAMADO_METAS_PRODUCTO 2018'!K411</f>
        <v>Incremento</v>
      </c>
      <c r="K411" s="35" t="str">
        <f>'PROGRAMADO_METAS_PRODUCTO 2018'!L411</f>
        <v>TRA372</v>
      </c>
      <c r="L411" s="35" t="str">
        <f>'PROGRAMADO_METAS_PRODUCTO 2018'!N411</f>
        <v>Porcentaje de personas que realizan el traslado, transporte y atención inicial de víctimas en accidentes de tránsito actualizadas y con profundización</v>
      </c>
      <c r="M411" s="35" t="str">
        <f>'PROGRAMADO_METAS_PRODUCTO 2018'!O411</f>
        <v>Gestión para el Control y la Regulación del Tránsito</v>
      </c>
      <c r="N411" s="35">
        <f>'PROGRAMADO_METAS_PRODUCTO 2018'!Q411</f>
        <v>0</v>
      </c>
      <c r="O411" s="53">
        <f>'PROGRAMADO_METAS_PRODUCTO 2018'!R411</f>
        <v>90</v>
      </c>
      <c r="P411" s="53">
        <f>'PROGRAMADO_METAS_PRODUCTO 2018'!S411</f>
        <v>0</v>
      </c>
      <c r="Q411" s="53">
        <f>'PROGRAMADO_METAS_PRODUCTO 2018'!T411</f>
        <v>0</v>
      </c>
      <c r="R411" s="53">
        <f>'PROGRAMADO_METAS_PRODUCTO 2018'!U411</f>
        <v>0</v>
      </c>
      <c r="S411" s="35" t="str">
        <f>'PROGRAMADO_METAS_PRODUCTO 2018'!V411</f>
        <v>Secretaría de Tránsito y Transporte</v>
      </c>
      <c r="T411" s="158"/>
      <c r="U411" s="14">
        <v>0</v>
      </c>
      <c r="V411" s="14">
        <v>0</v>
      </c>
      <c r="W411" s="14">
        <v>0</v>
      </c>
      <c r="X411" s="14">
        <v>0</v>
      </c>
      <c r="Y411" s="14">
        <v>0</v>
      </c>
      <c r="Z411" s="14">
        <v>0</v>
      </c>
      <c r="AA411" s="159">
        <v>0</v>
      </c>
      <c r="AB411" s="197"/>
      <c r="AC411" s="160">
        <v>0</v>
      </c>
      <c r="AD411" s="25">
        <v>100</v>
      </c>
      <c r="AE411" s="25">
        <v>100</v>
      </c>
      <c r="AF411" s="25">
        <v>100</v>
      </c>
      <c r="AG411" s="25">
        <v>100</v>
      </c>
      <c r="AH411" s="25">
        <v>100</v>
      </c>
      <c r="AI411" s="25">
        <v>100</v>
      </c>
      <c r="AJ411" s="25">
        <v>100</v>
      </c>
      <c r="AK411" s="25">
        <v>100</v>
      </c>
      <c r="AL411" s="25">
        <v>100</v>
      </c>
      <c r="AM411" s="25">
        <v>100</v>
      </c>
      <c r="AN411" s="25">
        <v>100</v>
      </c>
      <c r="AO411" s="159">
        <v>100</v>
      </c>
    </row>
    <row r="412" spans="1:41" ht="38.25">
      <c r="A412" s="336"/>
      <c r="B412" s="339"/>
      <c r="C412" s="342"/>
      <c r="D412" s="352" t="e">
        <f>#REF!</f>
        <v>#REF!</v>
      </c>
      <c r="E412" s="349" t="e">
        <f>#REF!</f>
        <v>#REF!</v>
      </c>
      <c r="F412" s="35">
        <f>'PROGRAMADO_METAS_PRODUCTO 2018'!F412</f>
        <v>373</v>
      </c>
      <c r="G412" s="22">
        <f>'PROGRAMADO_METAS_PRODUCTO 2018'!G412</f>
        <v>15</v>
      </c>
      <c r="H412" s="35" t="str">
        <f>'PROGRAMADO_METAS_PRODUCTO 2018'!I412</f>
        <v xml:space="preserve">Semaforizar 8 nuevas intersecciones </v>
      </c>
      <c r="I412" s="35">
        <f>'PROGRAMADO_METAS_PRODUCTO 2018'!J412</f>
        <v>8</v>
      </c>
      <c r="J412" s="36" t="str">
        <f>'PROGRAMADO_METAS_PRODUCTO 2018'!K412</f>
        <v>Incremento
(Flujo)</v>
      </c>
      <c r="K412" s="35" t="str">
        <f>'PROGRAMADO_METAS_PRODUCTO 2018'!L412</f>
        <v>TRA373</v>
      </c>
      <c r="L412" s="35" t="str">
        <f>'PROGRAMADO_METAS_PRODUCTO 2018'!N412</f>
        <v>Número de intersecciones semaforizadas</v>
      </c>
      <c r="M412" s="35" t="str">
        <f>'PROGRAMADO_METAS_PRODUCTO 2018'!O412</f>
        <v>Gestión para el Control y la Regulación del Tránsito</v>
      </c>
      <c r="N412" s="35">
        <f>'PROGRAMADO_METAS_PRODUCTO 2018'!Q412</f>
        <v>2</v>
      </c>
      <c r="O412" s="53">
        <f>'PROGRAMADO_METAS_PRODUCTO 2018'!R412</f>
        <v>3</v>
      </c>
      <c r="P412" s="53">
        <f>'PROGRAMADO_METAS_PRODUCTO 2018'!S412</f>
        <v>2</v>
      </c>
      <c r="Q412" s="53">
        <f>'PROGRAMADO_METAS_PRODUCTO 2018'!T412</f>
        <v>2</v>
      </c>
      <c r="R412" s="53">
        <f>'PROGRAMADO_METAS_PRODUCTO 2018'!U412</f>
        <v>1</v>
      </c>
      <c r="S412" s="35" t="str">
        <f>'PROGRAMADO_METAS_PRODUCTO 2018'!V412</f>
        <v>Secretaría de Tránsito y Transporte</v>
      </c>
      <c r="T412" s="158"/>
      <c r="U412" s="14">
        <v>33.333333333333329</v>
      </c>
      <c r="V412" s="14">
        <v>33.333333333333329</v>
      </c>
      <c r="W412" s="14">
        <v>33.333333333333329</v>
      </c>
      <c r="X412" s="14">
        <v>100</v>
      </c>
      <c r="Y412" s="14">
        <v>100</v>
      </c>
      <c r="Z412" s="14">
        <v>100</v>
      </c>
      <c r="AA412" s="159">
        <v>100</v>
      </c>
      <c r="AB412" s="197"/>
      <c r="AC412" s="160">
        <v>0</v>
      </c>
      <c r="AD412" s="25">
        <v>0</v>
      </c>
      <c r="AE412" s="25">
        <v>0</v>
      </c>
      <c r="AF412" s="25">
        <v>0</v>
      </c>
      <c r="AG412" s="25">
        <v>0</v>
      </c>
      <c r="AH412" s="25">
        <v>0</v>
      </c>
      <c r="AI412" s="25">
        <v>0</v>
      </c>
      <c r="AJ412" s="25">
        <v>0</v>
      </c>
      <c r="AK412" s="25">
        <v>0</v>
      </c>
      <c r="AL412" s="25">
        <v>0</v>
      </c>
      <c r="AM412" s="25">
        <v>0</v>
      </c>
      <c r="AN412" s="25">
        <v>0</v>
      </c>
      <c r="AO412" s="159">
        <v>0</v>
      </c>
    </row>
    <row r="413" spans="1:41" ht="38.25">
      <c r="A413" s="336"/>
      <c r="B413" s="339"/>
      <c r="C413" s="342"/>
      <c r="D413" s="352"/>
      <c r="E413" s="349"/>
      <c r="F413" s="35">
        <f>'PROGRAMADO_METAS_PRODUCTO 2018'!F413</f>
        <v>374</v>
      </c>
      <c r="G413" s="22">
        <f>'PROGRAMADO_METAS_PRODUCTO 2018'!G413</f>
        <v>15</v>
      </c>
      <c r="H413" s="35" t="str">
        <f>'PROGRAMADO_METAS_PRODUCTO 2018'!I413</f>
        <v>Modernizar 36 semáforos peatonales</v>
      </c>
      <c r="I413" s="35">
        <f>'PROGRAMADO_METAS_PRODUCTO 2018'!J413</f>
        <v>36</v>
      </c>
      <c r="J413" s="36" t="str">
        <f>'PROGRAMADO_METAS_PRODUCTO 2018'!K413</f>
        <v>Incremento
(Flujo)</v>
      </c>
      <c r="K413" s="35" t="str">
        <f>'PROGRAMADO_METAS_PRODUCTO 2018'!L413</f>
        <v>TRA374</v>
      </c>
      <c r="L413" s="35" t="str">
        <f>'PROGRAMADO_METAS_PRODUCTO 2018'!N413</f>
        <v>Número de semáforos modernizados</v>
      </c>
      <c r="M413" s="35" t="str">
        <f>'PROGRAMADO_METAS_PRODUCTO 2018'!O413</f>
        <v>Gestión para el Control y la Regulación del Tránsito</v>
      </c>
      <c r="N413" s="35">
        <f>'PROGRAMADO_METAS_PRODUCTO 2018'!Q413</f>
        <v>8</v>
      </c>
      <c r="O413" s="53">
        <f>'PROGRAMADO_METAS_PRODUCTO 2018'!R413</f>
        <v>6</v>
      </c>
      <c r="P413" s="53">
        <f>'PROGRAMADO_METAS_PRODUCTO 2018'!S413</f>
        <v>10</v>
      </c>
      <c r="Q413" s="53">
        <f>'PROGRAMADO_METAS_PRODUCTO 2018'!T413</f>
        <v>10</v>
      </c>
      <c r="R413" s="53">
        <f>'PROGRAMADO_METAS_PRODUCTO 2018'!U413</f>
        <v>10</v>
      </c>
      <c r="S413" s="35" t="str">
        <f>'PROGRAMADO_METAS_PRODUCTO 2018'!V413</f>
        <v>Secretaría de Tránsito y Transporte</v>
      </c>
      <c r="T413" s="158"/>
      <c r="U413" s="14">
        <v>33.333333333333329</v>
      </c>
      <c r="V413" s="14">
        <v>33.333333333333329</v>
      </c>
      <c r="W413" s="14">
        <v>33.333333333333329</v>
      </c>
      <c r="X413" s="14">
        <v>100</v>
      </c>
      <c r="Y413" s="14">
        <v>100</v>
      </c>
      <c r="Z413" s="14">
        <v>100</v>
      </c>
      <c r="AA413" s="159">
        <v>100</v>
      </c>
      <c r="AB413" s="197"/>
      <c r="AC413" s="160">
        <v>0</v>
      </c>
      <c r="AD413" s="25">
        <v>0</v>
      </c>
      <c r="AE413" s="25">
        <v>0</v>
      </c>
      <c r="AF413" s="25">
        <v>0</v>
      </c>
      <c r="AG413" s="25">
        <v>0</v>
      </c>
      <c r="AH413" s="25">
        <v>0</v>
      </c>
      <c r="AI413" s="25">
        <v>0</v>
      </c>
      <c r="AJ413" s="25">
        <v>0</v>
      </c>
      <c r="AK413" s="25">
        <v>0</v>
      </c>
      <c r="AL413" s="25">
        <v>0</v>
      </c>
      <c r="AM413" s="25">
        <v>0</v>
      </c>
      <c r="AN413" s="25">
        <v>0</v>
      </c>
      <c r="AO413" s="159">
        <v>0</v>
      </c>
    </row>
    <row r="414" spans="1:41" ht="38.25">
      <c r="A414" s="336"/>
      <c r="B414" s="339"/>
      <c r="C414" s="342"/>
      <c r="D414" s="352"/>
      <c r="E414" s="349"/>
      <c r="F414" s="35">
        <f>'PROGRAMADO_METAS_PRODUCTO 2018'!F414</f>
        <v>375</v>
      </c>
      <c r="G414" s="22">
        <f>'PROGRAMADO_METAS_PRODUCTO 2018'!G414</f>
        <v>15</v>
      </c>
      <c r="H414" s="35" t="str">
        <f>'PROGRAMADO_METAS_PRODUCTO 2018'!I414</f>
        <v>Mantener en funcionamiento el 96% del sistema semafórico de la ciudad de Manizales</v>
      </c>
      <c r="I414" s="35">
        <f>'PROGRAMADO_METAS_PRODUCTO 2018'!J414</f>
        <v>96</v>
      </c>
      <c r="J414" s="35" t="str">
        <f>'PROGRAMADO_METAS_PRODUCTO 2018'!K414</f>
        <v>Mantenimiento
(Stock)</v>
      </c>
      <c r="K414" s="35" t="str">
        <f>'PROGRAMADO_METAS_PRODUCTO 2018'!L414</f>
        <v>TRA375</v>
      </c>
      <c r="L414" s="35" t="str">
        <f>'PROGRAMADO_METAS_PRODUCTO 2018'!N414</f>
        <v>Porcentaje del sistema semafórico en funcionamiento</v>
      </c>
      <c r="M414" s="35" t="str">
        <f>'PROGRAMADO_METAS_PRODUCTO 2018'!O414</f>
        <v>Gestión para el Control y la Regulación del Tránsito</v>
      </c>
      <c r="N414" s="35">
        <f>'PROGRAMADO_METAS_PRODUCTO 2018'!Q414</f>
        <v>96</v>
      </c>
      <c r="O414" s="53">
        <f>'PROGRAMADO_METAS_PRODUCTO 2018'!R414</f>
        <v>96</v>
      </c>
      <c r="P414" s="53">
        <f>'PROGRAMADO_METAS_PRODUCTO 2018'!S414</f>
        <v>96</v>
      </c>
      <c r="Q414" s="53">
        <f>'PROGRAMADO_METAS_PRODUCTO 2018'!T414</f>
        <v>96</v>
      </c>
      <c r="R414" s="53">
        <f>'PROGRAMADO_METAS_PRODUCTO 2018'!U414</f>
        <v>96</v>
      </c>
      <c r="S414" s="35" t="str">
        <f>'PROGRAMADO_METAS_PRODUCTO 2018'!V414</f>
        <v>Secretaría de Tránsito y Transporte</v>
      </c>
      <c r="T414" s="158"/>
      <c r="U414" s="14">
        <v>103.80208333333334</v>
      </c>
      <c r="V414" s="14">
        <v>103.80208333333334</v>
      </c>
      <c r="W414" s="14">
        <v>103.80208333333334</v>
      </c>
      <c r="X414" s="14">
        <v>103.30208333333333</v>
      </c>
      <c r="Y414" s="14">
        <v>103.30208333333333</v>
      </c>
      <c r="Z414" s="14">
        <v>103.30208333333333</v>
      </c>
      <c r="AA414" s="159">
        <v>100</v>
      </c>
      <c r="AB414" s="197"/>
      <c r="AC414" s="160">
        <v>103.30208333333333</v>
      </c>
      <c r="AD414" s="25">
        <v>103.38541666666667</v>
      </c>
      <c r="AE414" s="25">
        <v>100.67708333333334</v>
      </c>
      <c r="AF414" s="25">
        <v>103.94791666666667</v>
      </c>
      <c r="AG414" s="25">
        <v>104.125</v>
      </c>
      <c r="AH414" s="25">
        <v>104.15625</v>
      </c>
      <c r="AI414" s="25">
        <v>102.35416666666669</v>
      </c>
      <c r="AJ414" s="25">
        <v>102.9375</v>
      </c>
      <c r="AK414" s="25">
        <v>103.41666666666667</v>
      </c>
      <c r="AL414" s="25">
        <v>102.21875</v>
      </c>
      <c r="AM414" s="25">
        <v>101.41666666666667</v>
      </c>
      <c r="AN414" s="25">
        <v>100.97916666666666</v>
      </c>
      <c r="AO414" s="159">
        <v>100</v>
      </c>
    </row>
    <row r="415" spans="1:41" ht="38.25">
      <c r="A415" s="336"/>
      <c r="B415" s="339"/>
      <c r="C415" s="342"/>
      <c r="D415" s="352"/>
      <c r="E415" s="349"/>
      <c r="F415" s="35">
        <f>'PROGRAMADO_METAS_PRODUCTO 2018'!F415</f>
        <v>376</v>
      </c>
      <c r="G415" s="22">
        <f>'PROGRAMADO_METAS_PRODUCTO 2018'!G415</f>
        <v>15</v>
      </c>
      <c r="H415" s="35" t="str">
        <f>'PROGRAMADO_METAS_PRODUCTO 2018'!I415</f>
        <v>Demarcación vial de 37.128 ML (metros lineales) en la ciudad de Manizales</v>
      </c>
      <c r="I415" s="57">
        <f>'PROGRAMADO_METAS_PRODUCTO 2018'!J415</f>
        <v>37128</v>
      </c>
      <c r="J415" s="35" t="str">
        <f>'PROGRAMADO_METAS_PRODUCTO 2018'!K415</f>
        <v>Incremento
(Acumulado)</v>
      </c>
      <c r="K415" s="35" t="str">
        <f>'PROGRAMADO_METAS_PRODUCTO 2018'!L415</f>
        <v>TRA376</v>
      </c>
      <c r="L415" s="35" t="str">
        <f>'PROGRAMADO_METAS_PRODUCTO 2018'!N415</f>
        <v>Metros lineales demarcados en la ciudad</v>
      </c>
      <c r="M415" s="35" t="str">
        <f>'PROGRAMADO_METAS_PRODUCTO 2018'!O415</f>
        <v>Gestión para el Control y la Regulación del Tránsito</v>
      </c>
      <c r="N415" s="35">
        <f>'PROGRAMADO_METAS_PRODUCTO 2018'!Q415</f>
        <v>0</v>
      </c>
      <c r="O415" s="58">
        <f>'PROGRAMADO_METAS_PRODUCTO 2018'!R415</f>
        <v>8000</v>
      </c>
      <c r="P415" s="58">
        <f>'PROGRAMADO_METAS_PRODUCTO 2018'!S415</f>
        <v>10000</v>
      </c>
      <c r="Q415" s="58">
        <f>'PROGRAMADO_METAS_PRODUCTO 2018'!T415</f>
        <v>10000</v>
      </c>
      <c r="R415" s="58">
        <f>'PROGRAMADO_METAS_PRODUCTO 2018'!U415</f>
        <v>9128</v>
      </c>
      <c r="S415" s="35" t="str">
        <f>'PROGRAMADO_METAS_PRODUCTO 2018'!V415</f>
        <v>Secretaría de Tránsito y Transporte</v>
      </c>
      <c r="T415" s="158"/>
      <c r="U415" s="14">
        <v>2.5074999999999998</v>
      </c>
      <c r="V415" s="14">
        <v>4.25</v>
      </c>
      <c r="W415" s="14">
        <v>13.087499999999999</v>
      </c>
      <c r="X415" s="14">
        <v>62.849999999999994</v>
      </c>
      <c r="Y415" s="14">
        <v>63.226250000000007</v>
      </c>
      <c r="Z415" s="14">
        <v>65.126250000000013</v>
      </c>
      <c r="AA415" s="159">
        <v>65.126250000000013</v>
      </c>
      <c r="AB415" s="197"/>
      <c r="AC415" s="160">
        <v>28.945000000000004</v>
      </c>
      <c r="AD415" s="25">
        <v>32.689444444444447</v>
      </c>
      <c r="AE415" s="25">
        <v>32.689444444444447</v>
      </c>
      <c r="AF415" s="25">
        <v>32.689444444444447</v>
      </c>
      <c r="AG415" s="25">
        <v>33.878333333333337</v>
      </c>
      <c r="AH415" s="25">
        <v>35.526111111111106</v>
      </c>
      <c r="AI415" s="25">
        <v>35.526111111111106</v>
      </c>
      <c r="AJ415" s="25">
        <v>35.526111111111106</v>
      </c>
      <c r="AK415" s="25">
        <v>36.12222222222222</v>
      </c>
      <c r="AL415" s="25">
        <v>36.299999999999997</v>
      </c>
      <c r="AM415" s="25">
        <v>36.299999999999997</v>
      </c>
      <c r="AN415" s="25">
        <v>42.56111111111111</v>
      </c>
      <c r="AO415" s="159">
        <v>42.56111111111111</v>
      </c>
    </row>
    <row r="416" spans="1:41" ht="38.25">
      <c r="A416" s="336"/>
      <c r="B416" s="339"/>
      <c r="C416" s="342"/>
      <c r="D416" s="352"/>
      <c r="E416" s="349"/>
      <c r="F416" s="35">
        <f>'PROGRAMADO_METAS_PRODUCTO 2018'!F416</f>
        <v>377</v>
      </c>
      <c r="G416" s="22">
        <f>'PROGRAMADO_METAS_PRODUCTO 2018'!G416</f>
        <v>15</v>
      </c>
      <c r="H416" s="35" t="str">
        <f>'PROGRAMADO_METAS_PRODUCTO 2018'!I416</f>
        <v>Demarcación vial de 32.000 M2 (Metros Cuadrados) en la ciudad de Manizales</v>
      </c>
      <c r="I416" s="57">
        <f>'PROGRAMADO_METAS_PRODUCTO 2018'!J416</f>
        <v>32000</v>
      </c>
      <c r="J416" s="35" t="str">
        <f>'PROGRAMADO_METAS_PRODUCTO 2018'!K416</f>
        <v>Incremento
(Acumulado)</v>
      </c>
      <c r="K416" s="35" t="str">
        <f>'PROGRAMADO_METAS_PRODUCTO 2018'!L416</f>
        <v>TRA377</v>
      </c>
      <c r="L416" s="35" t="str">
        <f>'PROGRAMADO_METAS_PRODUCTO 2018'!N416</f>
        <v>Metros cuadrados demarcados en la ciudad</v>
      </c>
      <c r="M416" s="35" t="str">
        <f>'PROGRAMADO_METAS_PRODUCTO 2018'!O416</f>
        <v>Gestión para el Control y la Regulación del Tránsito</v>
      </c>
      <c r="N416" s="35">
        <f>'PROGRAMADO_METAS_PRODUCTO 2018'!Q416</f>
        <v>0</v>
      </c>
      <c r="O416" s="58">
        <f>'PROGRAMADO_METAS_PRODUCTO 2018'!R416</f>
        <v>6793</v>
      </c>
      <c r="P416" s="58">
        <f>'PROGRAMADO_METAS_PRODUCTO 2018'!S416</f>
        <v>9000</v>
      </c>
      <c r="Q416" s="58">
        <f>'PROGRAMADO_METAS_PRODUCTO 2018'!T416</f>
        <v>9000</v>
      </c>
      <c r="R416" s="58">
        <f>'PROGRAMADO_METAS_PRODUCTO 2018'!U416</f>
        <v>7207</v>
      </c>
      <c r="S416" s="35" t="str">
        <f>'PROGRAMADO_METAS_PRODUCTO 2018'!V416</f>
        <v>Secretaría de Tránsito y Transporte</v>
      </c>
      <c r="T416" s="158"/>
      <c r="U416" s="14">
        <v>4.1925511556013548</v>
      </c>
      <c r="V416" s="14">
        <v>21.058442514353011</v>
      </c>
      <c r="W416" s="14">
        <v>37.244221993228322</v>
      </c>
      <c r="X416" s="14">
        <v>52.568820844987485</v>
      </c>
      <c r="Y416" s="14">
        <v>56.038569115265716</v>
      </c>
      <c r="Z416" s="14">
        <v>71.024584130722801</v>
      </c>
      <c r="AA416" s="159">
        <v>71.024584130722801</v>
      </c>
      <c r="AB416" s="197"/>
      <c r="AC416" s="160">
        <v>30.54961058696891</v>
      </c>
      <c r="AD416" s="25">
        <v>34.135376432596722</v>
      </c>
      <c r="AE416" s="25">
        <v>34.135376432596722</v>
      </c>
      <c r="AF416" s="25">
        <v>34.135376432596722</v>
      </c>
      <c r="AG416" s="25">
        <v>35.363768758310641</v>
      </c>
      <c r="AH416" s="25">
        <v>37.788893813714935</v>
      </c>
      <c r="AI416" s="25">
        <v>37.864876844171469</v>
      </c>
      <c r="AJ416" s="25">
        <v>37.864876844171469</v>
      </c>
      <c r="AK416" s="25">
        <v>38.745013613626291</v>
      </c>
      <c r="AL416" s="25">
        <v>38.783005128854562</v>
      </c>
      <c r="AM416" s="25">
        <v>38.783005128854562</v>
      </c>
      <c r="AN416" s="25">
        <v>64.30697144304439</v>
      </c>
      <c r="AO416" s="159">
        <v>64.30697144304439</v>
      </c>
    </row>
    <row r="417" spans="1:41" ht="38.25">
      <c r="A417" s="336"/>
      <c r="B417" s="339"/>
      <c r="C417" s="342"/>
      <c r="D417" s="352"/>
      <c r="E417" s="349"/>
      <c r="F417" s="35">
        <f>'PROGRAMADO_METAS_PRODUCTO 2018'!F417</f>
        <v>378</v>
      </c>
      <c r="G417" s="22">
        <f>'PROGRAMADO_METAS_PRODUCTO 2018'!G417</f>
        <v>10</v>
      </c>
      <c r="H417" s="35" t="str">
        <f>'PROGRAMADO_METAS_PRODUCTO 2018'!I417</f>
        <v>Construir 55 reductores de velocidad</v>
      </c>
      <c r="I417" s="35">
        <f>'PROGRAMADO_METAS_PRODUCTO 2018'!J417</f>
        <v>55</v>
      </c>
      <c r="J417" s="35" t="str">
        <f>'PROGRAMADO_METAS_PRODUCTO 2018'!K417</f>
        <v>Incremento
(Acumulado)</v>
      </c>
      <c r="K417" s="79" t="str">
        <f>'PROGRAMADO_METAS_PRODUCTO 2018'!L417</f>
        <v>TRA378</v>
      </c>
      <c r="L417" s="79" t="str">
        <f>'PROGRAMADO_METAS_PRODUCTO 2018'!N417</f>
        <v>Número de reductores de velocidad construidos</v>
      </c>
      <c r="M417" s="79" t="str">
        <f>'PROGRAMADO_METAS_PRODUCTO 2018'!O417</f>
        <v>Gestión para el Control y la Regulación del Tránsito</v>
      </c>
      <c r="N417" s="35">
        <f>'PROGRAMADO_METAS_PRODUCTO 2018'!Q417</f>
        <v>0</v>
      </c>
      <c r="O417" s="53">
        <f>'PROGRAMADO_METAS_PRODUCTO 2018'!R417</f>
        <v>10</v>
      </c>
      <c r="P417" s="53">
        <f>'PROGRAMADO_METAS_PRODUCTO 2018'!S417</f>
        <v>15</v>
      </c>
      <c r="Q417" s="53">
        <f>'PROGRAMADO_METAS_PRODUCTO 2018'!T417</f>
        <v>15</v>
      </c>
      <c r="R417" s="53">
        <f>'PROGRAMADO_METAS_PRODUCTO 2018'!U417</f>
        <v>15</v>
      </c>
      <c r="S417" s="35" t="str">
        <f>'PROGRAMADO_METAS_PRODUCTO 2018'!V417</f>
        <v>Secretaría de Tránsito y Transporte</v>
      </c>
      <c r="T417" s="158"/>
      <c r="U417" s="14">
        <v>10</v>
      </c>
      <c r="V417" s="14">
        <v>60</v>
      </c>
      <c r="W417" s="14">
        <v>60</v>
      </c>
      <c r="X417" s="14">
        <v>140</v>
      </c>
      <c r="Y417" s="14">
        <v>140</v>
      </c>
      <c r="Z417" s="14">
        <v>290</v>
      </c>
      <c r="AA417" s="159">
        <v>100</v>
      </c>
      <c r="AB417" s="197"/>
      <c r="AC417" s="160">
        <v>115.99999999999999</v>
      </c>
      <c r="AD417" s="25">
        <v>124</v>
      </c>
      <c r="AE417" s="25">
        <v>124</v>
      </c>
      <c r="AF417" s="25">
        <v>124</v>
      </c>
      <c r="AG417" s="25">
        <v>128</v>
      </c>
      <c r="AH417" s="25">
        <v>128</v>
      </c>
      <c r="AI417" s="25">
        <v>128</v>
      </c>
      <c r="AJ417" s="25">
        <v>128</v>
      </c>
      <c r="AK417" s="25">
        <v>128</v>
      </c>
      <c r="AL417" s="25">
        <v>128</v>
      </c>
      <c r="AM417" s="25">
        <v>128</v>
      </c>
      <c r="AN417" s="25">
        <v>180</v>
      </c>
      <c r="AO417" s="159">
        <v>100</v>
      </c>
    </row>
    <row r="418" spans="1:41" ht="38.25">
      <c r="A418" s="336"/>
      <c r="B418" s="339"/>
      <c r="C418" s="342"/>
      <c r="D418" s="352"/>
      <c r="E418" s="349"/>
      <c r="F418" s="35">
        <f>'PROGRAMADO_METAS_PRODUCTO 2018'!F418</f>
        <v>379</v>
      </c>
      <c r="G418" s="22">
        <f>'PROGRAMADO_METAS_PRODUCTO 2018'!G418</f>
        <v>15</v>
      </c>
      <c r="H418" s="35" t="str">
        <f>'PROGRAMADO_METAS_PRODUCTO 2018'!I418</f>
        <v>Instalar 2.360 nuevas señales verticales</v>
      </c>
      <c r="I418" s="57">
        <f>'PROGRAMADO_METAS_PRODUCTO 2018'!J418</f>
        <v>2360</v>
      </c>
      <c r="J418" s="35" t="str">
        <f>'PROGRAMADO_METAS_PRODUCTO 2018'!K418</f>
        <v>Incremento
(Acumulado)</v>
      </c>
      <c r="K418" s="35" t="str">
        <f>'PROGRAMADO_METAS_PRODUCTO 2018'!L418</f>
        <v>TRA379</v>
      </c>
      <c r="L418" s="35" t="str">
        <f>'PROGRAMADO_METAS_PRODUCTO 2018'!N418</f>
        <v>Número de señales verticales instaladas</v>
      </c>
      <c r="M418" s="35" t="str">
        <f>'PROGRAMADO_METAS_PRODUCTO 2018'!O418</f>
        <v>Gestión para el Control y la Regulación del Tránsito</v>
      </c>
      <c r="N418" s="35">
        <f>'PROGRAMADO_METAS_PRODUCTO 2018'!Q418</f>
        <v>0</v>
      </c>
      <c r="O418" s="53">
        <f>'PROGRAMADO_METAS_PRODUCTO 2018'!R418</f>
        <v>508</v>
      </c>
      <c r="P418" s="53">
        <f>'PROGRAMADO_METAS_PRODUCTO 2018'!S418</f>
        <v>600</v>
      </c>
      <c r="Q418" s="53">
        <f>'PROGRAMADO_METAS_PRODUCTO 2018'!T418</f>
        <v>600</v>
      </c>
      <c r="R418" s="53">
        <f>'PROGRAMADO_METAS_PRODUCTO 2018'!U418</f>
        <v>652</v>
      </c>
      <c r="S418" s="35" t="str">
        <f>'PROGRAMADO_METAS_PRODUCTO 2018'!V418</f>
        <v>Secretaría de Tránsito y Transporte</v>
      </c>
      <c r="T418" s="158"/>
      <c r="U418" s="14">
        <v>3.7401574803149611</v>
      </c>
      <c r="V418" s="14">
        <v>6.2992125984251963</v>
      </c>
      <c r="W418" s="14">
        <v>6.2992125984251963</v>
      </c>
      <c r="X418" s="14">
        <v>6.2992125984251963</v>
      </c>
      <c r="Y418" s="14">
        <v>6.2992125984251963</v>
      </c>
      <c r="Z418" s="14">
        <v>28.740157480314959</v>
      </c>
      <c r="AA418" s="159">
        <v>28.740157480314959</v>
      </c>
      <c r="AB418" s="197"/>
      <c r="AC418" s="160">
        <v>13.176895306859207</v>
      </c>
      <c r="AD418" s="25">
        <v>18.953068592057761</v>
      </c>
      <c r="AE418" s="25">
        <v>18.953068592057761</v>
      </c>
      <c r="AF418" s="25">
        <v>18.953068592057761</v>
      </c>
      <c r="AG418" s="25">
        <v>20.036101083032491</v>
      </c>
      <c r="AH418" s="25">
        <v>21.209386281588447</v>
      </c>
      <c r="AI418" s="25">
        <v>21.389891696750901</v>
      </c>
      <c r="AJ418" s="25">
        <v>21.389891696750901</v>
      </c>
      <c r="AK418" s="25">
        <v>21.48014440433213</v>
      </c>
      <c r="AL418" s="25">
        <v>21.931407942238266</v>
      </c>
      <c r="AM418" s="25">
        <v>21.931407942238266</v>
      </c>
      <c r="AN418" s="25">
        <v>45.306859205776171</v>
      </c>
      <c r="AO418" s="159">
        <v>45.306859205776171</v>
      </c>
    </row>
    <row r="419" spans="1:41" ht="38.25">
      <c r="A419" s="336"/>
      <c r="B419" s="339"/>
      <c r="C419" s="342"/>
      <c r="D419" s="352" t="e">
        <f>#REF!</f>
        <v>#REF!</v>
      </c>
      <c r="E419" s="349" t="e">
        <f>#REF!</f>
        <v>#REF!</v>
      </c>
      <c r="F419" s="35">
        <f>'PROGRAMADO_METAS_PRODUCTO 2018'!F419</f>
        <v>380</v>
      </c>
      <c r="G419" s="22">
        <f>'PROGRAMADO_METAS_PRODUCTO 2018'!G419</f>
        <v>15</v>
      </c>
      <c r="H419" s="35" t="str">
        <f>'PROGRAMADO_METAS_PRODUCTO 2018'!I419</f>
        <v>Ejecutar un plan de medios de difusión masiva de normas de tránsito</v>
      </c>
      <c r="I419" s="35">
        <f>'PROGRAMADO_METAS_PRODUCTO 2018'!J419</f>
        <v>1</v>
      </c>
      <c r="J419" s="35" t="str">
        <f>'PROGRAMADO_METAS_PRODUCTO 2018'!K419</f>
        <v>Mantenimiento
(Stock)</v>
      </c>
      <c r="K419" s="35" t="str">
        <f>'PROGRAMADO_METAS_PRODUCTO 2018'!L419</f>
        <v>TRA380</v>
      </c>
      <c r="L419" s="35" t="str">
        <f>'PROGRAMADO_METAS_PRODUCTO 2018'!N419</f>
        <v>Número de planes de medios de difusión de normas de tránsito</v>
      </c>
      <c r="M419" s="35" t="str">
        <f>'PROGRAMADO_METAS_PRODUCTO 2018'!O419</f>
        <v>Gestión para el Control y la Regulación del Tránsito</v>
      </c>
      <c r="N419" s="35">
        <f>'PROGRAMADO_METAS_PRODUCTO 2018'!Q419</f>
        <v>1</v>
      </c>
      <c r="O419" s="53">
        <f>'PROGRAMADO_METAS_PRODUCTO 2018'!R419</f>
        <v>1</v>
      </c>
      <c r="P419" s="53">
        <f>'PROGRAMADO_METAS_PRODUCTO 2018'!S419</f>
        <v>1</v>
      </c>
      <c r="Q419" s="53">
        <f>'PROGRAMADO_METAS_PRODUCTO 2018'!T419</f>
        <v>1</v>
      </c>
      <c r="R419" s="53">
        <f>'PROGRAMADO_METAS_PRODUCTO 2018'!U419</f>
        <v>1</v>
      </c>
      <c r="S419" s="35" t="str">
        <f>'PROGRAMADO_METAS_PRODUCTO 2018'!V419</f>
        <v>Secretaría de Tránsito y Transporte</v>
      </c>
      <c r="T419" s="158"/>
      <c r="U419" s="14">
        <v>100</v>
      </c>
      <c r="V419" s="14">
        <v>100</v>
      </c>
      <c r="W419" s="14">
        <v>100</v>
      </c>
      <c r="X419" s="14">
        <v>100</v>
      </c>
      <c r="Y419" s="14">
        <v>100</v>
      </c>
      <c r="Z419" s="14">
        <v>100</v>
      </c>
      <c r="AA419" s="159">
        <v>100</v>
      </c>
      <c r="AB419" s="197"/>
      <c r="AC419" s="160">
        <v>0</v>
      </c>
      <c r="AD419" s="25">
        <v>100</v>
      </c>
      <c r="AE419" s="25">
        <v>100</v>
      </c>
      <c r="AF419" s="25">
        <v>100</v>
      </c>
      <c r="AG419" s="25">
        <v>100</v>
      </c>
      <c r="AH419" s="25">
        <v>100</v>
      </c>
      <c r="AI419" s="25">
        <v>100</v>
      </c>
      <c r="AJ419" s="25">
        <v>100</v>
      </c>
      <c r="AK419" s="25">
        <v>100</v>
      </c>
      <c r="AL419" s="25">
        <v>100</v>
      </c>
      <c r="AM419" s="25">
        <v>100</v>
      </c>
      <c r="AN419" s="25">
        <v>100</v>
      </c>
      <c r="AO419" s="159">
        <v>100</v>
      </c>
    </row>
    <row r="420" spans="1:41" ht="63.75">
      <c r="A420" s="336"/>
      <c r="B420" s="339"/>
      <c r="C420" s="342"/>
      <c r="D420" s="352"/>
      <c r="E420" s="349"/>
      <c r="F420" s="35">
        <f>'PROGRAMADO_METAS_PRODUCTO 2018'!F420</f>
        <v>381</v>
      </c>
      <c r="G420" s="22">
        <f>'PROGRAMADO_METAS_PRODUCTO 2018'!G420</f>
        <v>20</v>
      </c>
      <c r="H420" s="35" t="str">
        <f>'PROGRAMADO_METAS_PRODUCTO 2018'!I420</f>
        <v xml:space="preserve">Realizar en el 100% de los establecimientos educativos, campañas de formación ciudadana bajo la perspectiva del tránsito </v>
      </c>
      <c r="I420" s="35">
        <f>'PROGRAMADO_METAS_PRODUCTO 2018'!J420</f>
        <v>100</v>
      </c>
      <c r="J420" s="35" t="str">
        <f>'PROGRAMADO_METAS_PRODUCTO 2018'!K420</f>
        <v>Incremento
(Acumulado)</v>
      </c>
      <c r="K420" s="35" t="str">
        <f>'PROGRAMADO_METAS_PRODUCTO 2018'!L420</f>
        <v>TRA381</v>
      </c>
      <c r="L420" s="35" t="str">
        <f>'PROGRAMADO_METAS_PRODUCTO 2018'!N420</f>
        <v>Porcentaje de instituciones educativas en las que se realizan las campañas de formación ciudadana bajo la perspectiva de tránsito</v>
      </c>
      <c r="M420" s="35" t="str">
        <f>'PROGRAMADO_METAS_PRODUCTO 2018'!O420</f>
        <v>Gestión para el Control y la Regulación del Tránsito</v>
      </c>
      <c r="N420" s="35">
        <f>'PROGRAMADO_METAS_PRODUCTO 2018'!Q420</f>
        <v>100</v>
      </c>
      <c r="O420" s="53">
        <f>'PROGRAMADO_METAS_PRODUCTO 2018'!R420</f>
        <v>40</v>
      </c>
      <c r="P420" s="53">
        <f>'PROGRAMADO_METAS_PRODUCTO 2018'!S420</f>
        <v>70</v>
      </c>
      <c r="Q420" s="53">
        <f>'PROGRAMADO_METAS_PRODUCTO 2018'!T420</f>
        <v>70</v>
      </c>
      <c r="R420" s="53">
        <f>'PROGRAMADO_METAS_PRODUCTO 2018'!U420</f>
        <v>100</v>
      </c>
      <c r="S420" s="35" t="str">
        <f>'PROGRAMADO_METAS_PRODUCTO 2018'!V420</f>
        <v>Secretaría de Tránsito y Transporte</v>
      </c>
      <c r="T420" s="158"/>
      <c r="U420" s="14">
        <v>18</v>
      </c>
      <c r="V420" s="14">
        <v>29.65</v>
      </c>
      <c r="W420" s="14">
        <v>51.9</v>
      </c>
      <c r="X420" s="14">
        <v>52.966101694915245</v>
      </c>
      <c r="Y420" s="14">
        <v>55.084745762711862</v>
      </c>
      <c r="Z420" s="14">
        <v>55.07500000000001</v>
      </c>
      <c r="AA420" s="159">
        <v>55.07500000000001</v>
      </c>
      <c r="AB420" s="197"/>
      <c r="AC420" s="160">
        <v>20.027272727272731</v>
      </c>
      <c r="AD420" s="25">
        <v>20.072727272727271</v>
      </c>
      <c r="AE420" s="25">
        <v>22.345454545454544</v>
      </c>
      <c r="AF420" s="25">
        <v>23.863636363636363</v>
      </c>
      <c r="AG420" s="25">
        <v>25.381818181818183</v>
      </c>
      <c r="AH420" s="25">
        <v>29.545454545454547</v>
      </c>
      <c r="AI420" s="25">
        <v>32.954545454545453</v>
      </c>
      <c r="AJ420" s="25">
        <v>36.74545454545455</v>
      </c>
      <c r="AK420" s="25">
        <v>38.25454545454545</v>
      </c>
      <c r="AL420" s="25">
        <v>40.527272727272731</v>
      </c>
      <c r="AM420" s="25">
        <v>43.18181818181818</v>
      </c>
      <c r="AN420" s="25">
        <v>43.18181818181818</v>
      </c>
      <c r="AO420" s="159">
        <v>43.18181818181818</v>
      </c>
    </row>
    <row r="421" spans="1:41" ht="63.75">
      <c r="A421" s="336"/>
      <c r="B421" s="339"/>
      <c r="C421" s="342"/>
      <c r="D421" s="352"/>
      <c r="E421" s="349"/>
      <c r="F421" s="35">
        <f>'PROGRAMADO_METAS_PRODUCTO 2018'!F421</f>
        <v>382</v>
      </c>
      <c r="G421" s="32">
        <f>'PROGRAMADO_METAS_PRODUCTO 2018'!G421</f>
        <v>30</v>
      </c>
      <c r="H421" s="33" t="str">
        <f>'PROGRAMADO_METAS_PRODUCTO 2018'!I421</f>
        <v>Intervenir el 100% de las comunas y corregimientos con campañas de formación ciudadana bajo la perspectiva del tránsito</v>
      </c>
      <c r="I421" s="35">
        <f>'PROGRAMADO_METAS_PRODUCTO 2018'!J421</f>
        <v>100</v>
      </c>
      <c r="J421" s="35" t="str">
        <f>'PROGRAMADO_METAS_PRODUCTO 2018'!K421</f>
        <v>Incremento
(Acumulado)</v>
      </c>
      <c r="K421" s="35" t="str">
        <f>'PROGRAMADO_METAS_PRODUCTO 2018'!L421</f>
        <v>TRA382</v>
      </c>
      <c r="L421" s="35" t="str">
        <f>'PROGRAMADO_METAS_PRODUCTO 2018'!N421</f>
        <v>Porcentaje de comunas y corregimientos con campañas de formación ciudadana bajo la perspectiva del tránsito</v>
      </c>
      <c r="M421" s="33" t="str">
        <f>'PROGRAMADO_METAS_PRODUCTO 2018'!O421</f>
        <v>Gestión para el Control y la Regulación del Tránsito</v>
      </c>
      <c r="N421" s="33">
        <f>'PROGRAMADO_METAS_PRODUCTO 2018'!Q421</f>
        <v>100</v>
      </c>
      <c r="O421" s="48">
        <f>'PROGRAMADO_METAS_PRODUCTO 2018'!R421</f>
        <v>16.666666666666664</v>
      </c>
      <c r="P421" s="48">
        <f>'PROGRAMADO_METAS_PRODUCTO 2018'!S421</f>
        <v>27.777777777777779</v>
      </c>
      <c r="Q421" s="48">
        <f>'PROGRAMADO_METAS_PRODUCTO 2018'!T421</f>
        <v>27.777777777777779</v>
      </c>
      <c r="R421" s="48">
        <f>'PROGRAMADO_METAS_PRODUCTO 2018'!U421</f>
        <v>27.777777777777779</v>
      </c>
      <c r="S421" s="35" t="str">
        <f>'PROGRAMADO_METAS_PRODUCTO 2018'!V421</f>
        <v>Secretaría de Tránsito y Transporte</v>
      </c>
      <c r="T421" s="158"/>
      <c r="U421" s="14">
        <v>100.2</v>
      </c>
      <c r="V421" s="14">
        <v>100.2</v>
      </c>
      <c r="W421" s="14">
        <v>100.2</v>
      </c>
      <c r="X421" s="14">
        <v>100.2</v>
      </c>
      <c r="Y421" s="14">
        <v>100.2</v>
      </c>
      <c r="Z421" s="14">
        <v>100.2</v>
      </c>
      <c r="AA421" s="159">
        <v>100</v>
      </c>
      <c r="AB421" s="197"/>
      <c r="AC421" s="160">
        <v>37.574999999999996</v>
      </c>
      <c r="AD421" s="25">
        <v>38.25</v>
      </c>
      <c r="AE421" s="25">
        <v>38.25</v>
      </c>
      <c r="AF421" s="25">
        <v>38.25</v>
      </c>
      <c r="AG421" s="25">
        <v>38.25</v>
      </c>
      <c r="AH421" s="25">
        <v>63</v>
      </c>
      <c r="AI421" s="25">
        <v>63</v>
      </c>
      <c r="AJ421" s="25">
        <v>63</v>
      </c>
      <c r="AK421" s="25">
        <v>99</v>
      </c>
      <c r="AL421" s="25">
        <v>99</v>
      </c>
      <c r="AM421" s="25">
        <v>99</v>
      </c>
      <c r="AN421" s="25">
        <v>126</v>
      </c>
      <c r="AO421" s="159">
        <v>100</v>
      </c>
    </row>
    <row r="422" spans="1:41" ht="38.25">
      <c r="A422" s="336"/>
      <c r="B422" s="339"/>
      <c r="C422" s="342"/>
      <c r="D422" s="352"/>
      <c r="E422" s="349"/>
      <c r="F422" s="35">
        <f>'PROGRAMADO_METAS_PRODUCTO 2018'!F422</f>
        <v>383</v>
      </c>
      <c r="G422" s="22">
        <f>'PROGRAMADO_METAS_PRODUCTO 2018'!G422</f>
        <v>10</v>
      </c>
      <c r="H422" s="35" t="str">
        <f>'PROGRAMADO_METAS_PRODUCTO 2018'!I422</f>
        <v>Rehabilitar el parque didáctico fijo temático de tránsito</v>
      </c>
      <c r="I422" s="35">
        <f>'PROGRAMADO_METAS_PRODUCTO 2018'!J422</f>
        <v>1</v>
      </c>
      <c r="J422" s="35" t="str">
        <f>'PROGRAMADO_METAS_PRODUCTO 2018'!K422</f>
        <v>Incremento</v>
      </c>
      <c r="K422" s="35" t="str">
        <f>'PROGRAMADO_METAS_PRODUCTO 2018'!L422</f>
        <v>TRA383</v>
      </c>
      <c r="L422" s="35" t="str">
        <f>'PROGRAMADO_METAS_PRODUCTO 2018'!N422</f>
        <v>Parque didáctico fijo de tránsito en funcionamiento</v>
      </c>
      <c r="M422" s="35" t="str">
        <f>'PROGRAMADO_METAS_PRODUCTO 2018'!O422</f>
        <v>Gestión para el Control y la Regulación del Tránsito</v>
      </c>
      <c r="N422" s="35">
        <f>'PROGRAMADO_METAS_PRODUCTO 2018'!Q422</f>
        <v>0</v>
      </c>
      <c r="O422" s="53">
        <f>'PROGRAMADO_METAS_PRODUCTO 2018'!R422</f>
        <v>1</v>
      </c>
      <c r="P422" s="53">
        <f>'PROGRAMADO_METAS_PRODUCTO 2018'!S422</f>
        <v>0</v>
      </c>
      <c r="Q422" s="53">
        <f>'PROGRAMADO_METAS_PRODUCTO 2018'!T422</f>
        <v>0</v>
      </c>
      <c r="R422" s="53">
        <f>'PROGRAMADO_METAS_PRODUCTO 2018'!U422</f>
        <v>0</v>
      </c>
      <c r="S422" s="35" t="str">
        <f>'PROGRAMADO_METAS_PRODUCTO 2018'!V422</f>
        <v>Secretaría de Tránsito y Transporte</v>
      </c>
      <c r="T422" s="158"/>
      <c r="U422" s="14">
        <v>0</v>
      </c>
      <c r="V422" s="14">
        <v>0</v>
      </c>
      <c r="W422" s="14">
        <v>0</v>
      </c>
      <c r="X422" s="14">
        <v>0</v>
      </c>
      <c r="Y422" s="14">
        <v>0</v>
      </c>
      <c r="Z422" s="14">
        <v>100</v>
      </c>
      <c r="AA422" s="159">
        <v>100</v>
      </c>
      <c r="AB422" s="197"/>
      <c r="AC422" s="160" t="s">
        <v>2319</v>
      </c>
      <c r="AD422" s="25" t="s">
        <v>2319</v>
      </c>
      <c r="AE422" s="25" t="s">
        <v>2319</v>
      </c>
      <c r="AF422" s="25" t="s">
        <v>2319</v>
      </c>
      <c r="AG422" s="25" t="s">
        <v>2319</v>
      </c>
      <c r="AH422" s="25" t="s">
        <v>2319</v>
      </c>
      <c r="AI422" s="25" t="s">
        <v>2319</v>
      </c>
      <c r="AJ422" s="25" t="s">
        <v>2319</v>
      </c>
      <c r="AK422" s="25" t="s">
        <v>2319</v>
      </c>
      <c r="AL422" s="25" t="s">
        <v>2319</v>
      </c>
      <c r="AM422" s="25" t="s">
        <v>2319</v>
      </c>
      <c r="AN422" s="25" t="s">
        <v>2319</v>
      </c>
      <c r="AO422" s="25" t="s">
        <v>2319</v>
      </c>
    </row>
    <row r="423" spans="1:41" ht="51">
      <c r="A423" s="336"/>
      <c r="B423" s="339"/>
      <c r="C423" s="342"/>
      <c r="D423" s="352"/>
      <c r="E423" s="349"/>
      <c r="F423" s="35">
        <f>'PROGRAMADO_METAS_PRODUCTO 2018'!F423</f>
        <v>384</v>
      </c>
      <c r="G423" s="22">
        <f>'PROGRAMADO_METAS_PRODUCTO 2018'!G423</f>
        <v>10</v>
      </c>
      <c r="H423" s="35" t="str">
        <f>'PROGRAMADO_METAS_PRODUCTO 2018'!I423</f>
        <v xml:space="preserve">Desarrollar un (1) Plan anual de regulación desde el punto de vista preventivo y correctivo </v>
      </c>
      <c r="I423" s="35">
        <f>'PROGRAMADO_METAS_PRODUCTO 2018'!J423</f>
        <v>1</v>
      </c>
      <c r="J423" s="35" t="str">
        <f>'PROGRAMADO_METAS_PRODUCTO 2018'!K423</f>
        <v>Incremento</v>
      </c>
      <c r="K423" s="35" t="str">
        <f>'PROGRAMADO_METAS_PRODUCTO 2018'!L423</f>
        <v>TRA384</v>
      </c>
      <c r="L423" s="35" t="str">
        <f>'PROGRAMADO_METAS_PRODUCTO 2018'!N423</f>
        <v>Plan de regulación desde el punto de vista preventivo y correctivo, elaborado e implementado</v>
      </c>
      <c r="M423" s="35" t="str">
        <f>'PROGRAMADO_METAS_PRODUCTO 2018'!O423</f>
        <v>Gestión para el Control y la Regulación del Tránsito</v>
      </c>
      <c r="N423" s="35">
        <f>'PROGRAMADO_METAS_PRODUCTO 2018'!Q423</f>
        <v>0</v>
      </c>
      <c r="O423" s="53">
        <f>'PROGRAMADO_METAS_PRODUCTO 2018'!R423</f>
        <v>1</v>
      </c>
      <c r="P423" s="53">
        <f>'PROGRAMADO_METAS_PRODUCTO 2018'!S423</f>
        <v>0</v>
      </c>
      <c r="Q423" s="53">
        <f>'PROGRAMADO_METAS_PRODUCTO 2018'!T423</f>
        <v>0</v>
      </c>
      <c r="R423" s="53">
        <f>'PROGRAMADO_METAS_PRODUCTO 2018'!U423</f>
        <v>0</v>
      </c>
      <c r="S423" s="35" t="str">
        <f>'PROGRAMADO_METAS_PRODUCTO 2018'!V423</f>
        <v>Secretaría de Tránsito y Transporte</v>
      </c>
      <c r="T423" s="158"/>
      <c r="U423" s="14">
        <v>0</v>
      </c>
      <c r="V423" s="14">
        <v>0</v>
      </c>
      <c r="W423" s="14">
        <v>0</v>
      </c>
      <c r="X423" s="14">
        <v>100</v>
      </c>
      <c r="Y423" s="14">
        <v>100</v>
      </c>
      <c r="Z423" s="14">
        <v>100</v>
      </c>
      <c r="AA423" s="159">
        <v>100</v>
      </c>
      <c r="AB423" s="197"/>
      <c r="AC423" s="160" t="s">
        <v>2319</v>
      </c>
      <c r="AD423" s="25" t="s">
        <v>2319</v>
      </c>
      <c r="AE423" s="25" t="s">
        <v>2319</v>
      </c>
      <c r="AF423" s="25" t="s">
        <v>2319</v>
      </c>
      <c r="AG423" s="25" t="s">
        <v>2319</v>
      </c>
      <c r="AH423" s="25" t="s">
        <v>2319</v>
      </c>
      <c r="AI423" s="25" t="s">
        <v>2319</v>
      </c>
      <c r="AJ423" s="25" t="s">
        <v>2319</v>
      </c>
      <c r="AK423" s="25" t="s">
        <v>2319</v>
      </c>
      <c r="AL423" s="25" t="s">
        <v>2319</v>
      </c>
      <c r="AM423" s="25" t="s">
        <v>2319</v>
      </c>
      <c r="AN423" s="25" t="s">
        <v>2319</v>
      </c>
      <c r="AO423" s="25" t="s">
        <v>2319</v>
      </c>
    </row>
    <row r="424" spans="1:41" ht="63.75">
      <c r="A424" s="336"/>
      <c r="B424" s="339"/>
      <c r="C424" s="342"/>
      <c r="D424" s="352"/>
      <c r="E424" s="349"/>
      <c r="F424" s="35">
        <f>'PROGRAMADO_METAS_PRODUCTO 2018'!F424</f>
        <v>385</v>
      </c>
      <c r="G424" s="22">
        <f>'PROGRAMADO_METAS_PRODUCTO 2018'!G424</f>
        <v>15</v>
      </c>
      <c r="H424" s="35" t="str">
        <f>'PROGRAMADO_METAS_PRODUCTO 2018'!I424</f>
        <v>Ejecutar al menos 8 campañas para el fomento de la participación social y formación ciudadana bajo la perspectiva del tránsito</v>
      </c>
      <c r="I424" s="35">
        <f>'PROGRAMADO_METAS_PRODUCTO 2018'!J424</f>
        <v>8</v>
      </c>
      <c r="J424" s="35" t="str">
        <f>'PROGRAMADO_METAS_PRODUCTO 2018'!K424</f>
        <v>Incremento
(Flujo)</v>
      </c>
      <c r="K424" s="35" t="str">
        <f>'PROGRAMADO_METAS_PRODUCTO 2018'!L424</f>
        <v>TRA385</v>
      </c>
      <c r="L424" s="35" t="str">
        <f>'PROGRAMADO_METAS_PRODUCTO 2018'!N424</f>
        <v>Número de campañas para el fomento de la participación social y formación ciudadana bajo la perspectiva del tránsito,  realizadas</v>
      </c>
      <c r="M424" s="35" t="str">
        <f>'PROGRAMADO_METAS_PRODUCTO 2018'!O424</f>
        <v>Gestión para el Control y la Regulación del Tránsito</v>
      </c>
      <c r="N424" s="35">
        <f>'PROGRAMADO_METAS_PRODUCTO 2018'!Q424</f>
        <v>6</v>
      </c>
      <c r="O424" s="53">
        <f>'PROGRAMADO_METAS_PRODUCTO 2018'!R424</f>
        <v>2</v>
      </c>
      <c r="P424" s="53">
        <f>'PROGRAMADO_METAS_PRODUCTO 2018'!S424</f>
        <v>2</v>
      </c>
      <c r="Q424" s="53">
        <f>'PROGRAMADO_METAS_PRODUCTO 2018'!T424</f>
        <v>2</v>
      </c>
      <c r="R424" s="53">
        <f>'PROGRAMADO_METAS_PRODUCTO 2018'!U424</f>
        <v>2</v>
      </c>
      <c r="S424" s="35" t="str">
        <f>'PROGRAMADO_METAS_PRODUCTO 2018'!V424</f>
        <v>Secretaría de Tránsito y Transporte</v>
      </c>
      <c r="T424" s="158"/>
      <c r="U424" s="14">
        <v>150</v>
      </c>
      <c r="V424" s="14">
        <v>150</v>
      </c>
      <c r="W424" s="14">
        <v>150</v>
      </c>
      <c r="X424" s="14">
        <v>150</v>
      </c>
      <c r="Y424" s="14">
        <v>150</v>
      </c>
      <c r="Z424" s="14">
        <v>150</v>
      </c>
      <c r="AA424" s="159">
        <v>100</v>
      </c>
      <c r="AB424" s="197"/>
      <c r="AC424" s="160">
        <v>0</v>
      </c>
      <c r="AD424" s="25">
        <v>0</v>
      </c>
      <c r="AE424" s="25">
        <v>0</v>
      </c>
      <c r="AF424" s="25">
        <v>0</v>
      </c>
      <c r="AG424" s="25">
        <v>0</v>
      </c>
      <c r="AH424" s="25">
        <v>100</v>
      </c>
      <c r="AI424" s="25">
        <v>100</v>
      </c>
      <c r="AJ424" s="25">
        <v>100</v>
      </c>
      <c r="AK424" s="25">
        <v>100</v>
      </c>
      <c r="AL424" s="25">
        <v>100</v>
      </c>
      <c r="AM424" s="25">
        <v>100</v>
      </c>
      <c r="AN424" s="25">
        <v>100</v>
      </c>
      <c r="AO424" s="159">
        <v>100</v>
      </c>
    </row>
    <row r="425" spans="1:41" ht="51">
      <c r="A425" s="336"/>
      <c r="B425" s="339"/>
      <c r="C425" s="342"/>
      <c r="D425" s="352" t="e">
        <f>#REF!</f>
        <v>#REF!</v>
      </c>
      <c r="E425" s="349" t="e">
        <f>#REF!</f>
        <v>#REF!</v>
      </c>
      <c r="F425" s="35">
        <f>'PROGRAMADO_METAS_PRODUCTO 2018'!F425</f>
        <v>386</v>
      </c>
      <c r="G425" s="22">
        <f>'PROGRAMADO_METAS_PRODUCTO 2018'!G425</f>
        <v>10</v>
      </c>
      <c r="H425" s="35" t="str">
        <f>'PROGRAMADO_METAS_PRODUCTO 2018'!I425</f>
        <v>Implementar once (11) nuevos servicios de transporte público colectivo en el municipio de Manizales</v>
      </c>
      <c r="I425" s="35">
        <f>'PROGRAMADO_METAS_PRODUCTO 2018'!J425</f>
        <v>11</v>
      </c>
      <c r="J425" s="35" t="str">
        <f>'PROGRAMADO_METAS_PRODUCTO 2018'!K425</f>
        <v>Incremento
(Flujo)</v>
      </c>
      <c r="K425" s="35" t="str">
        <f>'PROGRAMADO_METAS_PRODUCTO 2018'!L425</f>
        <v>TRA386</v>
      </c>
      <c r="L425" s="35" t="str">
        <f>'PROGRAMADO_METAS_PRODUCTO 2018'!N425</f>
        <v>Número de nuevos servicios de transporte público colectivo implementados</v>
      </c>
      <c r="M425" s="35" t="str">
        <f>'PROGRAMADO_METAS_PRODUCTO 2018'!O425</f>
        <v>Gestión para el Control y la Regulación del Tránsito</v>
      </c>
      <c r="N425" s="35">
        <f>'PROGRAMADO_METAS_PRODUCTO 2018'!Q425</f>
        <v>3</v>
      </c>
      <c r="O425" s="53">
        <f>'PROGRAMADO_METAS_PRODUCTO 2018'!R425</f>
        <v>2</v>
      </c>
      <c r="P425" s="53">
        <f>'PROGRAMADO_METAS_PRODUCTO 2018'!S425</f>
        <v>3</v>
      </c>
      <c r="Q425" s="53">
        <f>'PROGRAMADO_METAS_PRODUCTO 2018'!T425</f>
        <v>3</v>
      </c>
      <c r="R425" s="53">
        <f>'PROGRAMADO_METAS_PRODUCTO 2018'!U425</f>
        <v>3</v>
      </c>
      <c r="S425" s="35" t="str">
        <f>'PROGRAMADO_METAS_PRODUCTO 2018'!V425</f>
        <v>Secretaría de Tránsito y Transporte</v>
      </c>
      <c r="T425" s="158"/>
      <c r="U425" s="14">
        <v>50</v>
      </c>
      <c r="V425" s="14">
        <v>50</v>
      </c>
      <c r="W425" s="14">
        <v>50</v>
      </c>
      <c r="X425" s="14">
        <v>50</v>
      </c>
      <c r="Y425" s="14">
        <v>100</v>
      </c>
      <c r="Z425" s="14">
        <v>100</v>
      </c>
      <c r="AA425" s="159">
        <v>100</v>
      </c>
      <c r="AB425" s="197"/>
      <c r="AC425" s="160">
        <v>0</v>
      </c>
      <c r="AD425" s="25">
        <v>0</v>
      </c>
      <c r="AE425" s="25">
        <v>0</v>
      </c>
      <c r="AF425" s="25">
        <v>0</v>
      </c>
      <c r="AG425" s="25">
        <v>0</v>
      </c>
      <c r="AH425" s="25">
        <v>0</v>
      </c>
      <c r="AI425" s="25">
        <v>0</v>
      </c>
      <c r="AJ425" s="25">
        <v>33.333333333333329</v>
      </c>
      <c r="AK425" s="25">
        <v>33.333333333333329</v>
      </c>
      <c r="AL425" s="25">
        <v>33.333333333333329</v>
      </c>
      <c r="AM425" s="25">
        <v>33.333333333333329</v>
      </c>
      <c r="AN425" s="25">
        <v>66.666666666666657</v>
      </c>
      <c r="AO425" s="159">
        <v>66.666666666666657</v>
      </c>
    </row>
    <row r="426" spans="1:41" ht="51">
      <c r="A426" s="336"/>
      <c r="B426" s="339"/>
      <c r="C426" s="342"/>
      <c r="D426" s="352"/>
      <c r="E426" s="349"/>
      <c r="F426" s="35">
        <f>'PROGRAMADO_METAS_PRODUCTO 2018'!F426</f>
        <v>387</v>
      </c>
      <c r="G426" s="22">
        <f>'PROGRAMADO_METAS_PRODUCTO 2018'!G426</f>
        <v>10</v>
      </c>
      <c r="H426" s="35" t="str">
        <f>'PROGRAMADO_METAS_PRODUCTO 2018'!I426</f>
        <v>Implementar un (1) Plan de utilización de paraderos sobre las vías arterias principales de la ciudad</v>
      </c>
      <c r="I426" s="35">
        <f>'PROGRAMADO_METAS_PRODUCTO 2018'!J426</f>
        <v>1</v>
      </c>
      <c r="J426" s="35" t="str">
        <f>'PROGRAMADO_METAS_PRODUCTO 2018'!K426</f>
        <v>Incremento</v>
      </c>
      <c r="K426" s="35" t="str">
        <f>'PROGRAMADO_METAS_PRODUCTO 2018'!L426</f>
        <v>TRA387</v>
      </c>
      <c r="L426" s="35" t="str">
        <f>'PROGRAMADO_METAS_PRODUCTO 2018'!N426</f>
        <v>Plan implementado de utilización de paraderos sobre las vías arterias principales de la ciudad</v>
      </c>
      <c r="M426" s="35" t="str">
        <f>'PROGRAMADO_METAS_PRODUCTO 2018'!O426</f>
        <v>Gestión para el Control y la Regulación del Tránsito</v>
      </c>
      <c r="N426" s="35">
        <f>'PROGRAMADO_METAS_PRODUCTO 2018'!Q426</f>
        <v>0</v>
      </c>
      <c r="O426" s="53">
        <f>'PROGRAMADO_METAS_PRODUCTO 2018'!R426</f>
        <v>0</v>
      </c>
      <c r="P426" s="53">
        <f>'PROGRAMADO_METAS_PRODUCTO 2018'!S426</f>
        <v>0</v>
      </c>
      <c r="Q426" s="53">
        <f>'PROGRAMADO_METAS_PRODUCTO 2018'!T426</f>
        <v>0</v>
      </c>
      <c r="R426" s="53">
        <f>'PROGRAMADO_METAS_PRODUCTO 2018'!U426</f>
        <v>1</v>
      </c>
      <c r="S426" s="35" t="str">
        <f>'PROGRAMADO_METAS_PRODUCTO 2018'!V426</f>
        <v>Secretaría de Tránsito y Transporte</v>
      </c>
      <c r="T426" s="158"/>
      <c r="U426" s="35" t="s">
        <v>850</v>
      </c>
      <c r="V426" s="35" t="s">
        <v>850</v>
      </c>
      <c r="W426" s="35" t="s">
        <v>850</v>
      </c>
      <c r="X426" s="35" t="s">
        <v>850</v>
      </c>
      <c r="Y426" s="35" t="s">
        <v>850</v>
      </c>
      <c r="Z426" s="35" t="s">
        <v>850</v>
      </c>
      <c r="AA426" s="159" t="s">
        <v>850</v>
      </c>
      <c r="AB426" s="197"/>
      <c r="AC426" s="176" t="s">
        <v>850</v>
      </c>
      <c r="AD426" s="25" t="s">
        <v>850</v>
      </c>
      <c r="AE426" s="25" t="s">
        <v>850</v>
      </c>
      <c r="AF426" s="25" t="s">
        <v>850</v>
      </c>
      <c r="AG426" s="25" t="s">
        <v>850</v>
      </c>
      <c r="AH426" s="25" t="s">
        <v>850</v>
      </c>
      <c r="AI426" s="25" t="s">
        <v>850</v>
      </c>
      <c r="AJ426" s="25" t="s">
        <v>850</v>
      </c>
      <c r="AK426" s="25" t="s">
        <v>850</v>
      </c>
      <c r="AL426" s="25" t="s">
        <v>850</v>
      </c>
      <c r="AM426" s="25" t="s">
        <v>850</v>
      </c>
      <c r="AN426" s="25" t="s">
        <v>850</v>
      </c>
      <c r="AO426" s="159" t="s">
        <v>850</v>
      </c>
    </row>
    <row r="427" spans="1:41" ht="63.75">
      <c r="A427" s="336"/>
      <c r="B427" s="339"/>
      <c r="C427" s="342"/>
      <c r="D427" s="352"/>
      <c r="E427" s="349"/>
      <c r="F427" s="35">
        <f>'PROGRAMADO_METAS_PRODUCTO 2018'!F427</f>
        <v>388</v>
      </c>
      <c r="G427" s="22">
        <f>'PROGRAMADO_METAS_PRODUCTO 2018'!G427</f>
        <v>30</v>
      </c>
      <c r="H427" s="35" t="str">
        <f>'PROGRAMADO_METAS_PRODUCTO 2018'!I427</f>
        <v xml:space="preserve">Desarrollar una Agenda Participativa para la implementación del Sistema Estratégico de Transporte Público Colectivo SETP </v>
      </c>
      <c r="I427" s="35">
        <f>'PROGRAMADO_METAS_PRODUCTO 2018'!J427</f>
        <v>1</v>
      </c>
      <c r="J427" s="35" t="str">
        <f>'PROGRAMADO_METAS_PRODUCTO 2018'!K427</f>
        <v>Incremento</v>
      </c>
      <c r="K427" s="35" t="str">
        <f>'PROGRAMADO_METAS_PRODUCTO 2018'!L427</f>
        <v>TRA388</v>
      </c>
      <c r="L427" s="35" t="str">
        <f>'PROGRAMADO_METAS_PRODUCTO 2018'!N427</f>
        <v>Agenda participativa desarrollada para la implementación del sistema estratégico de transporte público colectivo SETP</v>
      </c>
      <c r="M427" s="35" t="str">
        <f>'PROGRAMADO_METAS_PRODUCTO 2018'!O427</f>
        <v>Gestión para el Control y la Regulación del Tránsito</v>
      </c>
      <c r="N427" s="35">
        <f>'PROGRAMADO_METAS_PRODUCTO 2018'!Q427</f>
        <v>0</v>
      </c>
      <c r="O427" s="53">
        <f>'PROGRAMADO_METAS_PRODUCTO 2018'!R427</f>
        <v>0</v>
      </c>
      <c r="P427" s="53">
        <f>'PROGRAMADO_METAS_PRODUCTO 2018'!S427</f>
        <v>0</v>
      </c>
      <c r="Q427" s="53">
        <f>'PROGRAMADO_METAS_PRODUCTO 2018'!T427</f>
        <v>0</v>
      </c>
      <c r="R427" s="53">
        <f>'PROGRAMADO_METAS_PRODUCTO 2018'!U427</f>
        <v>1</v>
      </c>
      <c r="S427" s="35" t="str">
        <f>'PROGRAMADO_METAS_PRODUCTO 2018'!V427</f>
        <v>Secretaría de Tránsito y Transporte</v>
      </c>
      <c r="T427" s="158"/>
      <c r="U427" s="35" t="s">
        <v>850</v>
      </c>
      <c r="V427" s="35" t="s">
        <v>850</v>
      </c>
      <c r="W427" s="35" t="s">
        <v>850</v>
      </c>
      <c r="X427" s="35" t="s">
        <v>850</v>
      </c>
      <c r="Y427" s="35" t="s">
        <v>850</v>
      </c>
      <c r="Z427" s="35" t="s">
        <v>850</v>
      </c>
      <c r="AA427" s="159" t="s">
        <v>850</v>
      </c>
      <c r="AB427" s="197"/>
      <c r="AC427" s="176" t="s">
        <v>850</v>
      </c>
      <c r="AD427" s="25" t="s">
        <v>850</v>
      </c>
      <c r="AE427" s="25" t="s">
        <v>850</v>
      </c>
      <c r="AF427" s="25" t="s">
        <v>850</v>
      </c>
      <c r="AG427" s="25" t="s">
        <v>850</v>
      </c>
      <c r="AH427" s="25" t="s">
        <v>850</v>
      </c>
      <c r="AI427" s="25" t="s">
        <v>850</v>
      </c>
      <c r="AJ427" s="25" t="s">
        <v>850</v>
      </c>
      <c r="AK427" s="25" t="s">
        <v>850</v>
      </c>
      <c r="AL427" s="25" t="s">
        <v>850</v>
      </c>
      <c r="AM427" s="25" t="s">
        <v>850</v>
      </c>
      <c r="AN427" s="25" t="s">
        <v>850</v>
      </c>
      <c r="AO427" s="159" t="s">
        <v>850</v>
      </c>
    </row>
    <row r="428" spans="1:41" ht="38.25">
      <c r="A428" s="336"/>
      <c r="B428" s="339"/>
      <c r="C428" s="342"/>
      <c r="D428" s="352"/>
      <c r="E428" s="349"/>
      <c r="F428" s="35">
        <f>'PROGRAMADO_METAS_PRODUCTO 2018'!F428</f>
        <v>389</v>
      </c>
      <c r="G428" s="22">
        <f>'PROGRAMADO_METAS_PRODUCTO 2018'!G428</f>
        <v>10</v>
      </c>
      <c r="H428" s="35" t="str">
        <f>'PROGRAMADO_METAS_PRODUCTO 2018'!I428</f>
        <v xml:space="preserve">Implementar el Sistema estratégico de Transporte Público </v>
      </c>
      <c r="I428" s="35">
        <f>'PROGRAMADO_METAS_PRODUCTO 2018'!J428</f>
        <v>1</v>
      </c>
      <c r="J428" s="35" t="str">
        <f>'PROGRAMADO_METAS_PRODUCTO 2018'!K428</f>
        <v>Incremento</v>
      </c>
      <c r="K428" s="35" t="str">
        <f>'PROGRAMADO_METAS_PRODUCTO 2018'!L428</f>
        <v>TRA389</v>
      </c>
      <c r="L428" s="35" t="str">
        <f>'PROGRAMADO_METAS_PRODUCTO 2018'!N428</f>
        <v>Plan Estratégico de transporte público Implementado</v>
      </c>
      <c r="M428" s="35" t="str">
        <f>'PROGRAMADO_METAS_PRODUCTO 2018'!O428</f>
        <v>Gestión para el Control y la Regulación del Tránsito</v>
      </c>
      <c r="N428" s="35">
        <f>'PROGRAMADO_METAS_PRODUCTO 2018'!Q428</f>
        <v>0</v>
      </c>
      <c r="O428" s="53">
        <f>'PROGRAMADO_METAS_PRODUCTO 2018'!R428</f>
        <v>0</v>
      </c>
      <c r="P428" s="53">
        <f>'PROGRAMADO_METAS_PRODUCTO 2018'!S428</f>
        <v>0</v>
      </c>
      <c r="Q428" s="53">
        <f>'PROGRAMADO_METAS_PRODUCTO 2018'!T428</f>
        <v>0</v>
      </c>
      <c r="R428" s="53">
        <f>'PROGRAMADO_METAS_PRODUCTO 2018'!U428</f>
        <v>1</v>
      </c>
      <c r="S428" s="35" t="str">
        <f>'PROGRAMADO_METAS_PRODUCTO 2018'!V428</f>
        <v>Secretaría de Tránsito y Transporte</v>
      </c>
      <c r="T428" s="158"/>
      <c r="U428" s="35" t="s">
        <v>850</v>
      </c>
      <c r="V428" s="35" t="s">
        <v>850</v>
      </c>
      <c r="W428" s="35" t="s">
        <v>850</v>
      </c>
      <c r="X428" s="35" t="s">
        <v>850</v>
      </c>
      <c r="Y428" s="35" t="s">
        <v>850</v>
      </c>
      <c r="Z428" s="35" t="s">
        <v>850</v>
      </c>
      <c r="AA428" s="159" t="s">
        <v>850</v>
      </c>
      <c r="AB428" s="197"/>
      <c r="AC428" s="176" t="s">
        <v>850</v>
      </c>
      <c r="AD428" s="25" t="s">
        <v>850</v>
      </c>
      <c r="AE428" s="25" t="s">
        <v>850</v>
      </c>
      <c r="AF428" s="25" t="s">
        <v>850</v>
      </c>
      <c r="AG428" s="25" t="s">
        <v>850</v>
      </c>
      <c r="AH428" s="25" t="s">
        <v>850</v>
      </c>
      <c r="AI428" s="25" t="s">
        <v>850</v>
      </c>
      <c r="AJ428" s="25" t="s">
        <v>850</v>
      </c>
      <c r="AK428" s="25" t="s">
        <v>850</v>
      </c>
      <c r="AL428" s="25" t="s">
        <v>850</v>
      </c>
      <c r="AM428" s="25" t="s">
        <v>850</v>
      </c>
      <c r="AN428" s="25" t="s">
        <v>850</v>
      </c>
      <c r="AO428" s="159" t="s">
        <v>850</v>
      </c>
    </row>
    <row r="429" spans="1:41" ht="51">
      <c r="A429" s="336"/>
      <c r="B429" s="339"/>
      <c r="C429" s="342"/>
      <c r="D429" s="352"/>
      <c r="E429" s="349"/>
      <c r="F429" s="35">
        <f>'PROGRAMADO_METAS_PRODUCTO 2018'!F429</f>
        <v>390</v>
      </c>
      <c r="G429" s="22">
        <f>'PROGRAMADO_METAS_PRODUCTO 2018'!G429</f>
        <v>20</v>
      </c>
      <c r="H429" s="35" t="str">
        <f>'PROGRAMADO_METAS_PRODUCTO 2018'!I429</f>
        <v>Construir dos línes nuevas de cable aéreo: Cámbulos - Universidad y Comuna Ciudadela Bosques del Norte - Centro</v>
      </c>
      <c r="I429" s="57">
        <f>'PROGRAMADO_METAS_PRODUCTO 2018'!J429</f>
        <v>2</v>
      </c>
      <c r="J429" s="35" t="str">
        <f>'PROGRAMADO_METAS_PRODUCTO 2018'!K429</f>
        <v>Incremento</v>
      </c>
      <c r="K429" s="35" t="str">
        <f>'PROGRAMADO_METAS_PRODUCTO 2018'!L429</f>
        <v>INF390</v>
      </c>
      <c r="L429" s="35" t="str">
        <f>'PROGRAMADO_METAS_PRODUCTO 2018'!N429</f>
        <v>Líneas nuevas de cable aéreo construidas</v>
      </c>
      <c r="M429" s="35" t="str">
        <f>'PROGRAMADO_METAS_PRODUCTO 2018'!O429</f>
        <v>NA</v>
      </c>
      <c r="N429" s="35">
        <f>'PROGRAMADO_METAS_PRODUCTO 2018'!Q429</f>
        <v>0</v>
      </c>
      <c r="O429" s="58">
        <f>'PROGRAMADO_METAS_PRODUCTO 2018'!R429</f>
        <v>0</v>
      </c>
      <c r="P429" s="58">
        <f>'PROGRAMADO_METAS_PRODUCTO 2018'!S429</f>
        <v>0</v>
      </c>
      <c r="Q429" s="58">
        <f>'PROGRAMADO_METAS_PRODUCTO 2018'!T429</f>
        <v>0</v>
      </c>
      <c r="R429" s="58">
        <f>'PROGRAMADO_METAS_PRODUCTO 2018'!U429</f>
        <v>2</v>
      </c>
      <c r="S429" s="64" t="str">
        <f>'PROGRAMADO_METAS_PRODUCTO 2018'!V429</f>
        <v>Infimanizales</v>
      </c>
      <c r="T429" s="158"/>
      <c r="U429" s="35" t="s">
        <v>850</v>
      </c>
      <c r="V429" s="35" t="s">
        <v>850</v>
      </c>
      <c r="W429" s="35" t="s">
        <v>850</v>
      </c>
      <c r="X429" s="35" t="s">
        <v>850</v>
      </c>
      <c r="Y429" s="35" t="s">
        <v>850</v>
      </c>
      <c r="Z429" s="35" t="s">
        <v>850</v>
      </c>
      <c r="AA429" s="159" t="s">
        <v>850</v>
      </c>
      <c r="AB429" s="197"/>
      <c r="AC429" s="176" t="s">
        <v>850</v>
      </c>
      <c r="AD429" s="25" t="s">
        <v>850</v>
      </c>
      <c r="AE429" s="25" t="s">
        <v>850</v>
      </c>
      <c r="AF429" s="25" t="s">
        <v>850</v>
      </c>
      <c r="AG429" s="25" t="s">
        <v>850</v>
      </c>
      <c r="AH429" s="25" t="s">
        <v>850</v>
      </c>
      <c r="AI429" s="25" t="s">
        <v>850</v>
      </c>
      <c r="AJ429" s="25" t="s">
        <v>850</v>
      </c>
      <c r="AK429" s="25" t="s">
        <v>850</v>
      </c>
      <c r="AL429" s="25" t="s">
        <v>850</v>
      </c>
      <c r="AM429" s="25" t="s">
        <v>850</v>
      </c>
      <c r="AN429" s="25" t="s">
        <v>850</v>
      </c>
      <c r="AO429" s="159" t="s">
        <v>850</v>
      </c>
    </row>
    <row r="430" spans="1:41" ht="25.5">
      <c r="A430" s="336"/>
      <c r="B430" s="339"/>
      <c r="C430" s="342"/>
      <c r="D430" s="352"/>
      <c r="E430" s="349"/>
      <c r="F430" s="35">
        <f>'PROGRAMADO_METAS_PRODUCTO 2018'!F430</f>
        <v>391</v>
      </c>
      <c r="G430" s="22">
        <f>'PROGRAMADO_METAS_PRODUCTO 2018'!G430</f>
        <v>20</v>
      </c>
      <c r="H430" s="35" t="str">
        <f>'PROGRAMADO_METAS_PRODUCTO 2018'!I430</f>
        <v>Garantizar el funcionamiento de las líneas de cable existentes</v>
      </c>
      <c r="I430" s="57">
        <f>'PROGRAMADO_METAS_PRODUCTO 2018'!J430</f>
        <v>1</v>
      </c>
      <c r="J430" s="35" t="str">
        <f>'PROGRAMADO_METAS_PRODUCTO 2018'!K430</f>
        <v>Mantenimiento
(Stock)</v>
      </c>
      <c r="K430" s="35" t="str">
        <f>'PROGRAMADO_METAS_PRODUCTO 2018'!L430</f>
        <v>INF391</v>
      </c>
      <c r="L430" s="35" t="str">
        <f>'PROGRAMADO_METAS_PRODUCTO 2018'!N430</f>
        <v>Líneas de cable aéreo en funcionamiento</v>
      </c>
      <c r="M430" s="35" t="str">
        <f>'PROGRAMADO_METAS_PRODUCTO 2018'!O430</f>
        <v>NA</v>
      </c>
      <c r="N430" s="35">
        <f>'PROGRAMADO_METAS_PRODUCTO 2018'!Q430</f>
        <v>1</v>
      </c>
      <c r="O430" s="58">
        <f>'PROGRAMADO_METAS_PRODUCTO 2018'!R430</f>
        <v>1</v>
      </c>
      <c r="P430" s="58">
        <f>'PROGRAMADO_METAS_PRODUCTO 2018'!S430</f>
        <v>1</v>
      </c>
      <c r="Q430" s="58">
        <f>'PROGRAMADO_METAS_PRODUCTO 2018'!T430</f>
        <v>1</v>
      </c>
      <c r="R430" s="58">
        <f>'PROGRAMADO_METAS_PRODUCTO 2018'!U430</f>
        <v>1</v>
      </c>
      <c r="S430" s="64" t="str">
        <f>'PROGRAMADO_METAS_PRODUCTO 2018'!V430</f>
        <v>Infimanizales</v>
      </c>
      <c r="T430" s="158"/>
      <c r="U430" s="14">
        <v>100</v>
      </c>
      <c r="V430" s="14">
        <v>100</v>
      </c>
      <c r="W430" s="14">
        <v>100</v>
      </c>
      <c r="X430" s="14">
        <v>100</v>
      </c>
      <c r="Y430" s="14">
        <v>100</v>
      </c>
      <c r="Z430" s="14">
        <v>100</v>
      </c>
      <c r="AA430" s="159">
        <v>100</v>
      </c>
      <c r="AB430" s="197"/>
      <c r="AC430" s="160">
        <v>100</v>
      </c>
      <c r="AD430" s="25">
        <v>100</v>
      </c>
      <c r="AE430" s="25">
        <v>100</v>
      </c>
      <c r="AF430" s="25">
        <v>100</v>
      </c>
      <c r="AG430" s="25">
        <v>100</v>
      </c>
      <c r="AH430" s="25">
        <v>100</v>
      </c>
      <c r="AI430" s="25">
        <v>100</v>
      </c>
      <c r="AJ430" s="25">
        <v>100</v>
      </c>
      <c r="AK430" s="25">
        <v>100</v>
      </c>
      <c r="AL430" s="25">
        <v>100</v>
      </c>
      <c r="AM430" s="25">
        <v>100</v>
      </c>
      <c r="AN430" s="25">
        <v>100</v>
      </c>
      <c r="AO430" s="159">
        <v>100</v>
      </c>
    </row>
    <row r="431" spans="1:41" ht="38.25">
      <c r="A431" s="337"/>
      <c r="B431" s="340"/>
      <c r="C431" s="342"/>
      <c r="D431" s="33" t="e">
        <f>#REF!</f>
        <v>#REF!</v>
      </c>
      <c r="E431" s="32" t="e">
        <f>#REF!</f>
        <v>#REF!</v>
      </c>
      <c r="F431" s="33">
        <f>'PROGRAMADO_METAS_PRODUCTO 2018'!F431</f>
        <v>392</v>
      </c>
      <c r="G431" s="32">
        <f>'PROGRAMADO_METAS_PRODUCTO 2018'!G431</f>
        <v>100</v>
      </c>
      <c r="H431" s="33" t="str">
        <f>'PROGRAMADO_METAS_PRODUCTO 2018'!I431</f>
        <v>Realizar anualmente mínimo 120KM de mantenimiento en vías rurales</v>
      </c>
      <c r="I431" s="33">
        <f>'PROGRAMADO_METAS_PRODUCTO 2018'!J431</f>
        <v>120</v>
      </c>
      <c r="J431" s="33" t="str">
        <f>'PROGRAMADO_METAS_PRODUCTO 2018'!K431</f>
        <v>Mantenimiento
(Stock)</v>
      </c>
      <c r="K431" s="33" t="str">
        <f>'PROGRAMADO_METAS_PRODUCTO 2018'!L431</f>
        <v>OBR392</v>
      </c>
      <c r="L431" s="33" t="str">
        <f>'PROGRAMADO_METAS_PRODUCTO 2018'!N431</f>
        <v>Km. en vías rurales mantenidos</v>
      </c>
      <c r="M431" s="33" t="str">
        <f>'PROGRAMADO_METAS_PRODUCTO 2018'!O431</f>
        <v>Gestión para el Control y la Regulación del Tránsito</v>
      </c>
      <c r="N431" s="33">
        <f>'PROGRAMADO_METAS_PRODUCTO 2018'!Q431</f>
        <v>120</v>
      </c>
      <c r="O431" s="45">
        <f>'PROGRAMADO_METAS_PRODUCTO 2018'!R431</f>
        <v>120</v>
      </c>
      <c r="P431" s="45">
        <f>'PROGRAMADO_METAS_PRODUCTO 2018'!S431</f>
        <v>120</v>
      </c>
      <c r="Q431" s="45">
        <f>'PROGRAMADO_METAS_PRODUCTO 2018'!T431</f>
        <v>120</v>
      </c>
      <c r="R431" s="45">
        <f>'PROGRAMADO_METAS_PRODUCTO 2018'!U431</f>
        <v>120</v>
      </c>
      <c r="S431" s="33" t="str">
        <f>'PROGRAMADO_METAS_PRODUCTO 2018'!V431</f>
        <v>Secretaría de Obras Públicas</v>
      </c>
      <c r="T431" s="158"/>
      <c r="U431" s="14">
        <v>0</v>
      </c>
      <c r="V431" s="14">
        <v>0</v>
      </c>
      <c r="W431" s="14">
        <v>17.5</v>
      </c>
      <c r="X431" s="14">
        <v>32.875000000000007</v>
      </c>
      <c r="Y431" s="14">
        <v>40.958333333333336</v>
      </c>
      <c r="Z431" s="14">
        <v>52.041666666666664</v>
      </c>
      <c r="AA431" s="159">
        <v>52.041666666666664</v>
      </c>
      <c r="AB431" s="197"/>
      <c r="AC431" s="160">
        <v>0</v>
      </c>
      <c r="AD431" s="25">
        <v>0</v>
      </c>
      <c r="AE431" s="25">
        <v>3.5833333333333335</v>
      </c>
      <c r="AF431" s="25">
        <v>15.666666666666668</v>
      </c>
      <c r="AG431" s="25">
        <v>26.25</v>
      </c>
      <c r="AH431" s="25">
        <v>38.833333333333336</v>
      </c>
      <c r="AI431" s="25">
        <v>55.333333333333336</v>
      </c>
      <c r="AJ431" s="25">
        <v>74.5</v>
      </c>
      <c r="AK431" s="25">
        <v>90.416666666666671</v>
      </c>
      <c r="AL431" s="25">
        <v>98.583333333333329</v>
      </c>
      <c r="AM431" s="25">
        <v>111.75</v>
      </c>
      <c r="AN431" s="25">
        <v>116.41666666666666</v>
      </c>
      <c r="AO431" s="159">
        <v>100</v>
      </c>
    </row>
    <row r="432" spans="1:41" s="20" customFormat="1" ht="15" customHeight="1">
      <c r="A432" s="125" t="s">
        <v>160</v>
      </c>
      <c r="B432" s="126"/>
      <c r="C432" s="125" t="s">
        <v>160</v>
      </c>
      <c r="D432" s="126"/>
      <c r="E432" s="126"/>
      <c r="F432" s="126"/>
      <c r="G432" s="126"/>
      <c r="H432" s="126"/>
      <c r="I432" s="126"/>
      <c r="J432" s="126"/>
      <c r="K432" s="126"/>
      <c r="L432" s="126"/>
      <c r="M432" s="126"/>
      <c r="N432" s="126"/>
      <c r="O432" s="126"/>
      <c r="P432" s="126"/>
      <c r="Q432" s="126"/>
      <c r="R432" s="126"/>
      <c r="S432" s="128"/>
      <c r="T432" s="158"/>
      <c r="U432" s="209"/>
      <c r="V432" s="209"/>
      <c r="W432" s="209"/>
      <c r="X432" s="209"/>
      <c r="Y432" s="209"/>
      <c r="Z432" s="209"/>
      <c r="AA432" s="210"/>
      <c r="AB432" s="42"/>
      <c r="AC432" s="211"/>
      <c r="AD432" s="211"/>
      <c r="AE432" s="211"/>
      <c r="AF432" s="211"/>
      <c r="AG432" s="211"/>
      <c r="AH432" s="211"/>
      <c r="AI432" s="211"/>
      <c r="AJ432" s="211"/>
      <c r="AK432" s="211"/>
      <c r="AL432" s="211"/>
      <c r="AM432" s="211"/>
      <c r="AN432" s="211"/>
      <c r="AO432" s="210"/>
    </row>
    <row r="433" spans="1:41" ht="89.25">
      <c r="A433" s="355" t="str">
        <f>'[1]2_ESTRUCTURA_PDM'!H72</f>
        <v>5.3.01</v>
      </c>
      <c r="B433" s="356">
        <f>'[1]2_ESTRUCTURA_PDM'!I72</f>
        <v>50</v>
      </c>
      <c r="C433" s="357" t="str">
        <f>'[1]2_ESTRUCTURA_PDM'!J72</f>
        <v>Servicios públicos y agua potable como base de la vida</v>
      </c>
      <c r="D433" s="352" t="e">
        <f>#REF!</f>
        <v>#REF!</v>
      </c>
      <c r="E433" s="349" t="e">
        <f>#REF!</f>
        <v>#REF!</v>
      </c>
      <c r="F433" s="35">
        <f>'PROGRAMADO_METAS_PRODUCTO 2018'!F433</f>
        <v>395</v>
      </c>
      <c r="G433" s="22">
        <f>'PROGRAMADO_METAS_PRODUCTO 2018'!G433</f>
        <v>50</v>
      </c>
      <c r="H433" s="35" t="str">
        <f>'PROGRAMADO_METAS_PRODUCTO 2018'!I433</f>
        <v>Dotar 35 viviendas urbanas de infraestructura de servicios domiciliario de acueducto (zona de riesgo mitigable y que carecen de redes locales de acueducto y/o alcantarillado y  vivienda sin servicio)</v>
      </c>
      <c r="I433" s="64">
        <f>'PROGRAMADO_METAS_PRODUCTO 2018'!J433</f>
        <v>35</v>
      </c>
      <c r="J433" s="35" t="str">
        <f>'PROGRAMADO_METAS_PRODUCTO 2018'!K433</f>
        <v>Incremento</v>
      </c>
      <c r="K433" s="35" t="str">
        <f>'PROGRAMADO_METAS_PRODUCTO 2018'!L433</f>
        <v>AGU395</v>
      </c>
      <c r="L433" s="35" t="str">
        <f>'PROGRAMADO_METAS_PRODUCTO 2018'!N433</f>
        <v>Número de viviendas urbanas con infraestructura de servicios domiciliarios de acueducto</v>
      </c>
      <c r="M433" s="79" t="str">
        <f>'PROGRAMADO_METAS_PRODUCTO 2018'!O433</f>
        <v>NA</v>
      </c>
      <c r="N433" s="79">
        <f>'PROGRAMADO_METAS_PRODUCTO 2018'!Q433</f>
        <v>0</v>
      </c>
      <c r="O433" s="82">
        <f>'PROGRAMADO_METAS_PRODUCTO 2018'!R433</f>
        <v>0</v>
      </c>
      <c r="P433" s="82">
        <f>'PROGRAMADO_METAS_PRODUCTO 2018'!S433</f>
        <v>0</v>
      </c>
      <c r="Q433" s="82">
        <f>'PROGRAMADO_METAS_PRODUCTO 2018'!T433</f>
        <v>35</v>
      </c>
      <c r="R433" s="82">
        <f>'PROGRAMADO_METAS_PRODUCTO 2018'!U433</f>
        <v>0</v>
      </c>
      <c r="S433" s="81" t="str">
        <f>'PROGRAMADO_METAS_PRODUCTO 2018'!V433</f>
        <v>Aguas de Manizales</v>
      </c>
      <c r="T433" s="158"/>
      <c r="U433" s="35" t="s">
        <v>850</v>
      </c>
      <c r="V433" s="35" t="s">
        <v>850</v>
      </c>
      <c r="W433" s="35" t="s">
        <v>850</v>
      </c>
      <c r="X433" s="35" t="s">
        <v>850</v>
      </c>
      <c r="Y433" s="35" t="s">
        <v>850</v>
      </c>
      <c r="Z433" s="35" t="s">
        <v>850</v>
      </c>
      <c r="AA433" s="159" t="s">
        <v>850</v>
      </c>
      <c r="AB433" s="197"/>
      <c r="AC433" s="176" t="s">
        <v>850</v>
      </c>
      <c r="AD433" s="25" t="s">
        <v>850</v>
      </c>
      <c r="AE433" s="25" t="s">
        <v>850</v>
      </c>
      <c r="AF433" s="25" t="s">
        <v>850</v>
      </c>
      <c r="AG433" s="25" t="s">
        <v>850</v>
      </c>
      <c r="AH433" s="25" t="s">
        <v>850</v>
      </c>
      <c r="AI433" s="25" t="s">
        <v>850</v>
      </c>
      <c r="AJ433" s="25" t="s">
        <v>850</v>
      </c>
      <c r="AK433" s="25" t="s">
        <v>850</v>
      </c>
      <c r="AL433" s="25" t="s">
        <v>850</v>
      </c>
      <c r="AM433" s="25" t="s">
        <v>850</v>
      </c>
      <c r="AN433" s="25" t="s">
        <v>850</v>
      </c>
      <c r="AO433" s="159" t="s">
        <v>850</v>
      </c>
    </row>
    <row r="434" spans="1:41" ht="51">
      <c r="A434" s="352"/>
      <c r="B434" s="349"/>
      <c r="C434" s="354"/>
      <c r="D434" s="352"/>
      <c r="E434" s="349"/>
      <c r="F434" s="35">
        <f>'PROGRAMADO_METAS_PRODUCTO 2018'!F434</f>
        <v>396</v>
      </c>
      <c r="G434" s="22">
        <f>'PROGRAMADO_METAS_PRODUCTO 2018'!G434</f>
        <v>50</v>
      </c>
      <c r="H434" s="35" t="str">
        <f>'PROGRAMADO_METAS_PRODUCTO 2018'!I434</f>
        <v>Construir una conducción a la zona norte de la ciudad  y su correspondiente solución de saneamiento</v>
      </c>
      <c r="I434" s="57">
        <f>'PROGRAMADO_METAS_PRODUCTO 2018'!J434</f>
        <v>1000</v>
      </c>
      <c r="J434" s="35" t="str">
        <f>'PROGRAMADO_METAS_PRODUCTO 2018'!K434</f>
        <v>Incremento
(Acumulado)</v>
      </c>
      <c r="K434" s="35" t="str">
        <f>'PROGRAMADO_METAS_PRODUCTO 2018'!L434</f>
        <v>AGU396</v>
      </c>
      <c r="L434" s="35" t="str">
        <f>'PROGRAMADO_METAS_PRODUCTO 2018'!N434</f>
        <v>Nueva conducción desde el tanque 23 hasta la zona norte y su correspondiente solución de saneamiento</v>
      </c>
      <c r="M434" s="35" t="str">
        <f>'PROGRAMADO_METAS_PRODUCTO 2018'!O434</f>
        <v>NA</v>
      </c>
      <c r="N434" s="35">
        <f>'PROGRAMADO_METAS_PRODUCTO 2018'!Q434</f>
        <v>0</v>
      </c>
      <c r="O434" s="170">
        <f>'PROGRAMADO_METAS_PRODUCTO 2018'!R434</f>
        <v>0</v>
      </c>
      <c r="P434" s="170">
        <f>'PROGRAMADO_METAS_PRODUCTO 2018'!S434</f>
        <v>0</v>
      </c>
      <c r="Q434" s="170">
        <f>'PROGRAMADO_METAS_PRODUCTO 2018'!T434</f>
        <v>900</v>
      </c>
      <c r="R434" s="169">
        <f>'PROGRAMADO_METAS_PRODUCTO 2018'!U434</f>
        <v>1000</v>
      </c>
      <c r="S434" s="64" t="str">
        <f>'PROGRAMADO_METAS_PRODUCTO 2018'!V434</f>
        <v>Aguas de Manizales</v>
      </c>
      <c r="T434" s="158"/>
      <c r="U434" s="35" t="s">
        <v>850</v>
      </c>
      <c r="V434" s="35" t="s">
        <v>850</v>
      </c>
      <c r="W434" s="35" t="s">
        <v>850</v>
      </c>
      <c r="X434" s="35" t="s">
        <v>850</v>
      </c>
      <c r="Y434" s="35" t="s">
        <v>850</v>
      </c>
      <c r="Z434" s="35" t="s">
        <v>850</v>
      </c>
      <c r="AA434" s="159" t="s">
        <v>850</v>
      </c>
      <c r="AB434" s="197"/>
      <c r="AC434" s="176" t="s">
        <v>850</v>
      </c>
      <c r="AD434" s="25" t="s">
        <v>850</v>
      </c>
      <c r="AE434" s="25" t="s">
        <v>850</v>
      </c>
      <c r="AF434" s="25" t="s">
        <v>850</v>
      </c>
      <c r="AG434" s="25" t="s">
        <v>850</v>
      </c>
      <c r="AH434" s="25" t="s">
        <v>850</v>
      </c>
      <c r="AI434" s="25" t="s">
        <v>850</v>
      </c>
      <c r="AJ434" s="25" t="s">
        <v>850</v>
      </c>
      <c r="AK434" s="25" t="s">
        <v>850</v>
      </c>
      <c r="AL434" s="25" t="s">
        <v>850</v>
      </c>
      <c r="AM434" s="25" t="s">
        <v>850</v>
      </c>
      <c r="AN434" s="25" t="s">
        <v>850</v>
      </c>
      <c r="AO434" s="159" t="s">
        <v>850</v>
      </c>
    </row>
    <row r="435" spans="1:41" ht="25.5">
      <c r="A435" s="352"/>
      <c r="B435" s="349"/>
      <c r="C435" s="354"/>
      <c r="D435" s="40" t="e">
        <f>#REF!</f>
        <v>#REF!</v>
      </c>
      <c r="E435" s="98" t="e">
        <f>#REF!</f>
        <v>#REF!</v>
      </c>
      <c r="F435" s="35">
        <f>'PROGRAMADO_METAS_PRODUCTO 2018'!F435</f>
        <v>397</v>
      </c>
      <c r="G435" s="22">
        <f>'PROGRAMADO_METAS_PRODUCTO 2018'!G435</f>
        <v>100</v>
      </c>
      <c r="H435" s="35" t="str">
        <f>'PROGRAMADO_METAS_PRODUCTO 2018'!I435</f>
        <v>Realizar la modernización de 11.440 luminarias</v>
      </c>
      <c r="I435" s="57">
        <f>'PROGRAMADO_METAS_PRODUCTO 2018'!J435</f>
        <v>11440</v>
      </c>
      <c r="J435" s="35" t="str">
        <f>'PROGRAMADO_METAS_PRODUCTO 2018'!K435</f>
        <v>Incremento
(Acumulado)</v>
      </c>
      <c r="K435" s="35" t="str">
        <f>'PROGRAMADO_METAS_PRODUCTO 2018'!L435</f>
        <v>INV397</v>
      </c>
      <c r="L435" s="35" t="str">
        <f>'PROGRAMADO_METAS_PRODUCTO 2018'!N435</f>
        <v>Luminarias modernizadas</v>
      </c>
      <c r="M435" s="35" t="str">
        <f>'PROGRAMADO_METAS_PRODUCTO 2018'!O435</f>
        <v>NA</v>
      </c>
      <c r="N435" s="35">
        <f>'PROGRAMADO_METAS_PRODUCTO 2018'!Q435</f>
        <v>422</v>
      </c>
      <c r="O435" s="58">
        <f>'PROGRAMADO_METAS_PRODUCTO 2018'!R435</f>
        <v>2860</v>
      </c>
      <c r="P435" s="58">
        <f>'PROGRAMADO_METAS_PRODUCTO 2018'!S435</f>
        <v>2860</v>
      </c>
      <c r="Q435" s="58">
        <f>'PROGRAMADO_METAS_PRODUCTO 2018'!T435</f>
        <v>2860</v>
      </c>
      <c r="R435" s="58">
        <f>'PROGRAMADO_METAS_PRODUCTO 2018'!U435</f>
        <v>2860</v>
      </c>
      <c r="S435" s="64" t="str">
        <f>'PROGRAMADO_METAS_PRODUCTO 2018'!V435</f>
        <v>Invama</v>
      </c>
      <c r="T435" s="158"/>
      <c r="U435" s="14">
        <v>0</v>
      </c>
      <c r="V435" s="14">
        <v>0</v>
      </c>
      <c r="W435" s="14">
        <v>0</v>
      </c>
      <c r="X435" s="14">
        <v>0</v>
      </c>
      <c r="Y435" s="14">
        <v>0</v>
      </c>
      <c r="Z435" s="14">
        <v>23.706293706293707</v>
      </c>
      <c r="AA435" s="159">
        <v>23.706293706293707</v>
      </c>
      <c r="AB435" s="197"/>
      <c r="AC435" s="160">
        <v>11.853146853146853</v>
      </c>
      <c r="AD435" s="25">
        <v>12.395104895104895</v>
      </c>
      <c r="AE435" s="25">
        <v>12.604895104895105</v>
      </c>
      <c r="AF435" s="25">
        <v>12.604895104895105</v>
      </c>
      <c r="AG435" s="25">
        <v>12.604895104895105</v>
      </c>
      <c r="AH435" s="25">
        <v>12.622377622377623</v>
      </c>
      <c r="AI435" s="25">
        <v>12.709790209790208</v>
      </c>
      <c r="AJ435" s="25">
        <v>12.884615384615383</v>
      </c>
      <c r="AK435" s="25">
        <v>13.024475524475523</v>
      </c>
      <c r="AL435" s="25">
        <v>13.653846153846153</v>
      </c>
      <c r="AM435" s="25">
        <v>13.95104895104895</v>
      </c>
      <c r="AN435" s="25">
        <v>16.60839160839161</v>
      </c>
      <c r="AO435" s="159">
        <v>16.60839160839161</v>
      </c>
    </row>
    <row r="436" spans="1:41" s="97" customFormat="1" ht="51">
      <c r="A436" s="352"/>
      <c r="B436" s="349"/>
      <c r="C436" s="354"/>
      <c r="D436" s="35" t="e">
        <f>#REF!</f>
        <v>#REF!</v>
      </c>
      <c r="E436" s="22" t="e">
        <f>#REF!</f>
        <v>#REF!</v>
      </c>
      <c r="F436" s="35">
        <f>'PROGRAMADO_METAS_PRODUCTO 2018'!F436</f>
        <v>398</v>
      </c>
      <c r="G436" s="22">
        <f>'PROGRAMADO_METAS_PRODUCTO 2018'!G436</f>
        <v>100</v>
      </c>
      <c r="H436" s="35" t="str">
        <f>'PROGRAMADO_METAS_PRODUCTO 2018'!I436</f>
        <v>Incrementar cobertura de acueducto rural en un 10% en el cuatrenio</v>
      </c>
      <c r="I436" s="133">
        <f>'PROGRAMADO_METAS_PRODUCTO 2018'!J436</f>
        <v>86.73</v>
      </c>
      <c r="J436" s="35" t="str">
        <f>'PROGRAMADO_METAS_PRODUCTO 2018'!K436</f>
        <v>Incremento
(Acumulado)</v>
      </c>
      <c r="K436" s="35" t="str">
        <f>'PROGRAMADO_METAS_PRODUCTO 2018'!L436</f>
        <v>MED398</v>
      </c>
      <c r="L436" s="35" t="str">
        <f>'PROGRAMADO_METAS_PRODUCTO 2018'!N436</f>
        <v>Cobertura de acueducto rural</v>
      </c>
      <c r="M436" s="35" t="str">
        <f>'PROGRAMADO_METAS_PRODUCTO 2018'!O436</f>
        <v>Control del Impacto Ambiental y favorecimiento al Desarrollo Sostenible</v>
      </c>
      <c r="N436" s="35">
        <f>'PROGRAMADO_METAS_PRODUCTO 2018'!Q436</f>
        <v>76.73</v>
      </c>
      <c r="O436" s="212">
        <f>'PROGRAMADO_METAS_PRODUCTO 2018'!R436</f>
        <v>76.73</v>
      </c>
      <c r="P436" s="212">
        <f>'PROGRAMADO_METAS_PRODUCTO 2018'!S436</f>
        <v>78.73</v>
      </c>
      <c r="Q436" s="212">
        <f>'PROGRAMADO_METAS_PRODUCTO 2018'!T436</f>
        <v>82.73</v>
      </c>
      <c r="R436" s="212">
        <f>'PROGRAMADO_METAS_PRODUCTO 2018'!U436</f>
        <v>86.73</v>
      </c>
      <c r="S436" s="35" t="str">
        <f>'PROGRAMADO_METAS_PRODUCTO 2018'!V436</f>
        <v>Secretaría de Medio Ambiente</v>
      </c>
      <c r="T436" s="158"/>
      <c r="U436" s="14">
        <v>106.42512706894303</v>
      </c>
      <c r="V436" s="14">
        <v>106.29479994786915</v>
      </c>
      <c r="W436" s="14">
        <v>106.8421738563795</v>
      </c>
      <c r="X436" s="14">
        <v>97.289195881662977</v>
      </c>
      <c r="Y436" s="14">
        <v>113.55402059168512</v>
      </c>
      <c r="Z436" s="14">
        <v>113.55402059168512</v>
      </c>
      <c r="AA436" s="159">
        <v>100</v>
      </c>
      <c r="AB436" s="191"/>
      <c r="AC436" s="160">
        <v>110.92340911977645</v>
      </c>
      <c r="AD436" s="25">
        <v>110.30102883271941</v>
      </c>
      <c r="AE436" s="25">
        <v>110.30102883271941</v>
      </c>
      <c r="AF436" s="25">
        <v>110.30102883271941</v>
      </c>
      <c r="AG436" s="25">
        <v>110.30102883271941</v>
      </c>
      <c r="AH436" s="25">
        <v>110.30102883271941</v>
      </c>
      <c r="AI436" s="25">
        <v>110.30102883271941</v>
      </c>
      <c r="AJ436" s="25">
        <v>110.30102883271941</v>
      </c>
      <c r="AK436" s="25">
        <v>110.97421567382193</v>
      </c>
      <c r="AL436" s="25">
        <v>110.97421567382193</v>
      </c>
      <c r="AM436" s="25">
        <v>110.97421567382193</v>
      </c>
      <c r="AN436" s="25">
        <v>110.97421567382193</v>
      </c>
      <c r="AO436" s="159">
        <v>100</v>
      </c>
    </row>
    <row r="437" spans="1:41" ht="48" customHeight="1">
      <c r="A437" s="352"/>
      <c r="B437" s="349"/>
      <c r="C437" s="358"/>
      <c r="D437" s="35" t="e">
        <f>#REF!</f>
        <v>#REF!</v>
      </c>
      <c r="E437" s="22" t="e">
        <f>#REF!</f>
        <v>#REF!</v>
      </c>
      <c r="F437" s="35">
        <f>'PROGRAMADO_METAS_PRODUCTO 2018'!F437</f>
        <v>399</v>
      </c>
      <c r="G437" s="22">
        <f>'PROGRAMADO_METAS_PRODUCTO 2018'!G437</f>
        <v>100</v>
      </c>
      <c r="H437" s="35" t="str">
        <f>'PROGRAMADO_METAS_PRODUCTO 2018'!I437</f>
        <v>Incrementar la cobertura de agua potable en zona rural en un 10% en el cuatrienio</v>
      </c>
      <c r="I437" s="133">
        <f>'PROGRAMADO_METAS_PRODUCTO 2018'!J437</f>
        <v>86.73</v>
      </c>
      <c r="J437" s="35" t="str">
        <f>'PROGRAMADO_METAS_PRODUCTO 2018'!K437</f>
        <v>Incremento
(Acumulado)</v>
      </c>
      <c r="K437" s="35" t="str">
        <f>'PROGRAMADO_METAS_PRODUCTO 2018'!L437</f>
        <v>AGU399</v>
      </c>
      <c r="L437" s="35" t="str">
        <f>'PROGRAMADO_METAS_PRODUCTO 2018'!N437</f>
        <v>Cobertura de agua potable en la zona rural</v>
      </c>
      <c r="M437" s="35" t="str">
        <f>'PROGRAMADO_METAS_PRODUCTO 2018'!O437</f>
        <v>NA</v>
      </c>
      <c r="N437" s="35">
        <f>'PROGRAMADO_METAS_PRODUCTO 2018'!Q437</f>
        <v>0</v>
      </c>
      <c r="O437" s="213">
        <f>'PROGRAMADO_METAS_PRODUCTO 2018'!R437</f>
        <v>79.23</v>
      </c>
      <c r="P437" s="164">
        <f>'PROGRAMADO_METAS_PRODUCTO 2018'!S437</f>
        <v>81.73</v>
      </c>
      <c r="Q437" s="164">
        <f>'PROGRAMADO_METAS_PRODUCTO 2018'!T437</f>
        <v>84.23</v>
      </c>
      <c r="R437" s="164">
        <f>'PROGRAMADO_METAS_PRODUCTO 2018'!U437</f>
        <v>86.73</v>
      </c>
      <c r="S437" s="64" t="str">
        <f>'PROGRAMADO_METAS_PRODUCTO 2018'!V437</f>
        <v>Aguas de Manizales</v>
      </c>
      <c r="T437" s="158"/>
      <c r="U437" s="14">
        <v>27.451722832260504</v>
      </c>
      <c r="V437" s="14">
        <v>30.922630316799193</v>
      </c>
      <c r="W437" s="14">
        <v>31.238167360848163</v>
      </c>
      <c r="X437" s="14">
        <v>31.869241448946106</v>
      </c>
      <c r="Y437" s="14">
        <v>34.866843367411334</v>
      </c>
      <c r="Z437" s="14">
        <v>37.233371197778617</v>
      </c>
      <c r="AA437" s="159">
        <v>37.233371197778617</v>
      </c>
      <c r="AB437" s="197"/>
      <c r="AC437" s="160">
        <v>37.929768750764708</v>
      </c>
      <c r="AD437" s="25">
        <v>42.823932460540803</v>
      </c>
      <c r="AE437" s="25">
        <v>53.835800807537005</v>
      </c>
      <c r="AF437" s="25">
        <v>55.059341734981039</v>
      </c>
      <c r="AG437" s="25">
        <v>56.28288266242506</v>
      </c>
      <c r="AH437" s="25">
        <v>58.729964517313107</v>
      </c>
      <c r="AI437" s="25">
        <v>59.953505444757127</v>
      </c>
      <c r="AJ437" s="25">
        <v>1</v>
      </c>
      <c r="AK437" s="25">
        <v>66.071210081977242</v>
      </c>
      <c r="AL437" s="25">
        <v>68.518291936865282</v>
      </c>
      <c r="AM437" s="25">
        <v>69.741832864309302</v>
      </c>
      <c r="AN437" s="25">
        <v>70.965373791753322</v>
      </c>
      <c r="AO437" s="159">
        <v>70.965373791753322</v>
      </c>
    </row>
    <row r="438" spans="1:41" ht="51">
      <c r="A438" s="352" t="str">
        <f>'[1]2_ESTRUCTURA_PDM'!H73</f>
        <v>5.3.02</v>
      </c>
      <c r="B438" s="349">
        <f>'[1]2_ESTRUCTURA_PDM'!I73</f>
        <v>50</v>
      </c>
      <c r="C438" s="353" t="str">
        <f>'[1]2_ESTRUCTURA_PDM'!J73</f>
        <v xml:space="preserve">Saneamiento básico: alcantarillado y manejo de residuos sólidos </v>
      </c>
      <c r="D438" s="352" t="e">
        <f>#REF!</f>
        <v>#REF!</v>
      </c>
      <c r="E438" s="349" t="e">
        <f>#REF!</f>
        <v>#REF!</v>
      </c>
      <c r="F438" s="35">
        <f>'PROGRAMADO_METAS_PRODUCTO 2018'!F438</f>
        <v>400</v>
      </c>
      <c r="G438" s="22">
        <f>'PROGRAMADO_METAS_PRODUCTO 2018'!G438</f>
        <v>25</v>
      </c>
      <c r="H438" s="35" t="str">
        <f>'PROGRAMADO_METAS_PRODUCTO 2018'!I438</f>
        <v>600 nuevos servicios de alcantarillado del área de prestación de servicio de la empresa Aguas de Manizales</v>
      </c>
      <c r="I438" s="57">
        <f>'PROGRAMADO_METAS_PRODUCTO 2018'!J438</f>
        <v>600</v>
      </c>
      <c r="J438" s="35" t="str">
        <f>'PROGRAMADO_METAS_PRODUCTO 2018'!K438</f>
        <v>Incremento
(Acumulado)</v>
      </c>
      <c r="K438" s="35" t="str">
        <f>'PROGRAMADO_METAS_PRODUCTO 2018'!L438</f>
        <v>AGU400</v>
      </c>
      <c r="L438" s="35" t="str">
        <f>'PROGRAMADO_METAS_PRODUCTO 2018'!N438</f>
        <v xml:space="preserve">Nuevos servicios de alcantarillado </v>
      </c>
      <c r="M438" s="35" t="str">
        <f>'PROGRAMADO_METAS_PRODUCTO 2018'!O438</f>
        <v>NA</v>
      </c>
      <c r="N438" s="35">
        <f>'PROGRAMADO_METAS_PRODUCTO 2018'!Q438</f>
        <v>0</v>
      </c>
      <c r="O438" s="53">
        <f>'PROGRAMADO_METAS_PRODUCTO 2018'!R438</f>
        <v>0</v>
      </c>
      <c r="P438" s="58">
        <f>'PROGRAMADO_METAS_PRODUCTO 2018'!S438</f>
        <v>200</v>
      </c>
      <c r="Q438" s="58">
        <f>'PROGRAMADO_METAS_PRODUCTO 2018'!T438</f>
        <v>200</v>
      </c>
      <c r="R438" s="58">
        <f>'PROGRAMADO_METAS_PRODUCTO 2018'!U438</f>
        <v>200</v>
      </c>
      <c r="S438" s="64" t="str">
        <f>'PROGRAMADO_METAS_PRODUCTO 2018'!V438</f>
        <v>Aguas de Manizales</v>
      </c>
      <c r="T438" s="158"/>
      <c r="U438" s="35" t="s">
        <v>850</v>
      </c>
      <c r="V438" s="35" t="s">
        <v>850</v>
      </c>
      <c r="W438" s="35" t="s">
        <v>850</v>
      </c>
      <c r="X438" s="35" t="s">
        <v>850</v>
      </c>
      <c r="Y438" s="35" t="s">
        <v>850</v>
      </c>
      <c r="Z438" s="35" t="s">
        <v>850</v>
      </c>
      <c r="AA438" s="159" t="s">
        <v>850</v>
      </c>
      <c r="AB438" s="197"/>
      <c r="AC438" s="160">
        <v>0</v>
      </c>
      <c r="AD438" s="25">
        <v>0</v>
      </c>
      <c r="AE438" s="25">
        <v>0</v>
      </c>
      <c r="AF438" s="25">
        <v>0</v>
      </c>
      <c r="AG438" s="25">
        <v>0</v>
      </c>
      <c r="AH438" s="25">
        <v>0</v>
      </c>
      <c r="AI438" s="25">
        <v>0</v>
      </c>
      <c r="AJ438" s="25">
        <v>0</v>
      </c>
      <c r="AK438" s="25">
        <v>0</v>
      </c>
      <c r="AL438" s="25">
        <v>0</v>
      </c>
      <c r="AM438" s="25">
        <v>0</v>
      </c>
      <c r="AN438" s="25">
        <v>0</v>
      </c>
      <c r="AO438" s="159">
        <v>0</v>
      </c>
    </row>
    <row r="439" spans="1:41" ht="51">
      <c r="A439" s="352"/>
      <c r="B439" s="349"/>
      <c r="C439" s="354"/>
      <c r="D439" s="352"/>
      <c r="E439" s="349"/>
      <c r="F439" s="35">
        <f>'PROGRAMADO_METAS_PRODUCTO 2018'!F439</f>
        <v>401</v>
      </c>
      <c r="G439" s="22">
        <f>'PROGRAMADO_METAS_PRODUCTO 2018'!G439</f>
        <v>25</v>
      </c>
      <c r="H439" s="35" t="str">
        <f>'PROGRAMADO_METAS_PRODUCTO 2018'!I439</f>
        <v>Elaborar el diagnóstico para la ampliación de la cobertura de alcantarillado rural</v>
      </c>
      <c r="I439" s="35">
        <f>'PROGRAMADO_METAS_PRODUCTO 2018'!J439</f>
        <v>1</v>
      </c>
      <c r="J439" s="35" t="str">
        <f>'PROGRAMADO_METAS_PRODUCTO 2018'!K439</f>
        <v>Incremento</v>
      </c>
      <c r="K439" s="35" t="str">
        <f>'PROGRAMADO_METAS_PRODUCTO 2018'!L439</f>
        <v>MED401</v>
      </c>
      <c r="L439" s="35" t="str">
        <f>'PROGRAMADO_METAS_PRODUCTO 2018'!N439</f>
        <v>Diagnóstico para la ampliación de la cobertura de alcantarillado rural</v>
      </c>
      <c r="M439" s="35" t="str">
        <f>'PROGRAMADO_METAS_PRODUCTO 2018'!O439</f>
        <v>Control del Impacto Ambiental y favorecimiento al Desarrollo Sostenible</v>
      </c>
      <c r="N439" s="35">
        <f>'PROGRAMADO_METAS_PRODUCTO 2018'!Q439</f>
        <v>0</v>
      </c>
      <c r="O439" s="53">
        <f>'PROGRAMADO_METAS_PRODUCTO 2018'!R439</f>
        <v>0</v>
      </c>
      <c r="P439" s="53">
        <f>'PROGRAMADO_METAS_PRODUCTO 2018'!S439</f>
        <v>1</v>
      </c>
      <c r="Q439" s="53">
        <f>'PROGRAMADO_METAS_PRODUCTO 2018'!T439</f>
        <v>0</v>
      </c>
      <c r="R439" s="53">
        <f>'PROGRAMADO_METAS_PRODUCTO 2018'!U439</f>
        <v>0</v>
      </c>
      <c r="S439" s="35" t="str">
        <f>'PROGRAMADO_METAS_PRODUCTO 2018'!V439</f>
        <v>Secretaría de Medio Ambiente</v>
      </c>
      <c r="T439" s="158"/>
      <c r="U439" s="35" t="s">
        <v>850</v>
      </c>
      <c r="V439" s="35" t="s">
        <v>850</v>
      </c>
      <c r="W439" s="35" t="s">
        <v>850</v>
      </c>
      <c r="X439" s="35" t="s">
        <v>850</v>
      </c>
      <c r="Y439" s="35" t="s">
        <v>850</v>
      </c>
      <c r="Z439" s="35" t="s">
        <v>850</v>
      </c>
      <c r="AA439" s="159" t="s">
        <v>850</v>
      </c>
      <c r="AB439" s="197"/>
      <c r="AC439" s="176">
        <v>0</v>
      </c>
      <c r="AD439" s="25">
        <v>0</v>
      </c>
      <c r="AE439" s="25">
        <v>0</v>
      </c>
      <c r="AF439" s="25">
        <v>0</v>
      </c>
      <c r="AG439" s="25">
        <v>0</v>
      </c>
      <c r="AH439" s="25">
        <v>0</v>
      </c>
      <c r="AI439" s="25">
        <v>0</v>
      </c>
      <c r="AJ439" s="25">
        <v>0</v>
      </c>
      <c r="AK439" s="25">
        <v>0</v>
      </c>
      <c r="AL439" s="25">
        <v>0</v>
      </c>
      <c r="AM439" s="25">
        <v>0</v>
      </c>
      <c r="AN439" s="25">
        <v>0</v>
      </c>
      <c r="AO439" s="159">
        <v>0</v>
      </c>
    </row>
    <row r="440" spans="1:41" ht="51">
      <c r="A440" s="352"/>
      <c r="B440" s="349"/>
      <c r="C440" s="354"/>
      <c r="D440" s="352"/>
      <c r="E440" s="349"/>
      <c r="F440" s="35">
        <f>'PROGRAMADO_METAS_PRODUCTO 2018'!F440</f>
        <v>402</v>
      </c>
      <c r="G440" s="22">
        <f>'PROGRAMADO_METAS_PRODUCTO 2018'!G440</f>
        <v>25</v>
      </c>
      <c r="H440" s="35" t="str">
        <f>'PROGRAMADO_METAS_PRODUCTO 2018'!I440</f>
        <v>Aumentar la cobertura de alcantarillado rural en mínimo 2% en función del diagnóstico a realizar</v>
      </c>
      <c r="I440" s="35">
        <f>'PROGRAMADO_METAS_PRODUCTO 2018'!J440</f>
        <v>24</v>
      </c>
      <c r="J440" s="35" t="str">
        <f>'PROGRAMADO_METAS_PRODUCTO 2018'!K440</f>
        <v>Incremento
(Flujo)</v>
      </c>
      <c r="K440" s="35" t="str">
        <f>'PROGRAMADO_METAS_PRODUCTO 2018'!L440</f>
        <v>MED402</v>
      </c>
      <c r="L440" s="35" t="str">
        <f>'PROGRAMADO_METAS_PRODUCTO 2018'!N440</f>
        <v>Cobertura de alcantarillado rural</v>
      </c>
      <c r="M440" s="35" t="str">
        <f>'PROGRAMADO_METAS_PRODUCTO 2018'!O440</f>
        <v>Control del Impacto Ambiental y favorecimiento al Desarrollo Sostenible</v>
      </c>
      <c r="N440" s="35">
        <f>'PROGRAMADO_METAS_PRODUCTO 2018'!Q440</f>
        <v>22</v>
      </c>
      <c r="O440" s="170">
        <f>'PROGRAMADO_METAS_PRODUCTO 2018'!R440</f>
        <v>22</v>
      </c>
      <c r="P440" s="170">
        <f>'PROGRAMADO_METAS_PRODUCTO 2018'!S440</f>
        <v>22</v>
      </c>
      <c r="Q440" s="170">
        <f>'PROGRAMADO_METAS_PRODUCTO 2018'!T440</f>
        <v>24</v>
      </c>
      <c r="R440" s="170">
        <f>'PROGRAMADO_METAS_PRODUCTO 2018'!U440</f>
        <v>24</v>
      </c>
      <c r="S440" s="35" t="str">
        <f>'PROGRAMADO_METAS_PRODUCTO 2018'!V440</f>
        <v>Secretaría de Medio Ambiente</v>
      </c>
      <c r="T440" s="158"/>
      <c r="U440" s="14">
        <v>100</v>
      </c>
      <c r="V440" s="14">
        <v>100</v>
      </c>
      <c r="W440" s="14">
        <v>100</v>
      </c>
      <c r="X440" s="14">
        <v>100</v>
      </c>
      <c r="Y440" s="14">
        <v>100</v>
      </c>
      <c r="Z440" s="14">
        <v>100</v>
      </c>
      <c r="AA440" s="159">
        <v>100</v>
      </c>
      <c r="AB440" s="197"/>
      <c r="AC440" s="160">
        <v>100</v>
      </c>
      <c r="AD440" s="25">
        <v>100</v>
      </c>
      <c r="AE440" s="25">
        <v>100</v>
      </c>
      <c r="AF440" s="25">
        <v>100</v>
      </c>
      <c r="AG440" s="25">
        <v>100</v>
      </c>
      <c r="AH440" s="25">
        <v>100</v>
      </c>
      <c r="AI440" s="25">
        <v>100</v>
      </c>
      <c r="AJ440" s="25">
        <v>100</v>
      </c>
      <c r="AK440" s="25">
        <v>100</v>
      </c>
      <c r="AL440" s="25">
        <v>100</v>
      </c>
      <c r="AM440" s="25">
        <v>100</v>
      </c>
      <c r="AN440" s="25">
        <v>100</v>
      </c>
      <c r="AO440" s="159">
        <v>100</v>
      </c>
    </row>
    <row r="441" spans="1:41" ht="89.25">
      <c r="A441" s="352"/>
      <c r="B441" s="349"/>
      <c r="C441" s="354"/>
      <c r="D441" s="352"/>
      <c r="E441" s="349"/>
      <c r="F441" s="35">
        <f>'PROGRAMADO_METAS_PRODUCTO 2018'!F441</f>
        <v>403</v>
      </c>
      <c r="G441" s="22">
        <f>'PROGRAMADO_METAS_PRODUCTO 2018'!G441</f>
        <v>25</v>
      </c>
      <c r="H441" s="35" t="str">
        <f>'PROGRAMADO_METAS_PRODUCTO 2018'!I441</f>
        <v>Dotar 35 viviendas urbanas de infraestructura de servicios domiciliario de alcantarillado (zona de riesgo mitigable y que carecen de redes locales de acueducto y/o alcantarilla-do y  vivienda sin servicio)</v>
      </c>
      <c r="I441" s="35">
        <f>'PROGRAMADO_METAS_PRODUCTO 2018'!J441</f>
        <v>35</v>
      </c>
      <c r="J441" s="35" t="str">
        <f>'PROGRAMADO_METAS_PRODUCTO 2018'!K441</f>
        <v>Incremento</v>
      </c>
      <c r="K441" s="35" t="str">
        <f>'PROGRAMADO_METAS_PRODUCTO 2018'!L441</f>
        <v>AGU403</v>
      </c>
      <c r="L441" s="35" t="str">
        <f>'PROGRAMADO_METAS_PRODUCTO 2018'!N441</f>
        <v>Número de viviendas urbanas con infraestructura de servicios domiciliarios de alcantarillado (nuevos)</v>
      </c>
      <c r="M441" s="35" t="str">
        <f>'PROGRAMADO_METAS_PRODUCTO 2018'!O441</f>
        <v>NA</v>
      </c>
      <c r="N441" s="35">
        <f>'PROGRAMADO_METAS_PRODUCTO 2018'!Q441</f>
        <v>0</v>
      </c>
      <c r="O441" s="53">
        <f>'PROGRAMADO_METAS_PRODUCTO 2018'!R441</f>
        <v>0</v>
      </c>
      <c r="P441" s="53">
        <f>'PROGRAMADO_METAS_PRODUCTO 2018'!S441</f>
        <v>0</v>
      </c>
      <c r="Q441" s="53">
        <f>'PROGRAMADO_METAS_PRODUCTO 2018'!T441</f>
        <v>0</v>
      </c>
      <c r="R441" s="53">
        <f>'PROGRAMADO_METAS_PRODUCTO 2018'!U441</f>
        <v>35</v>
      </c>
      <c r="S441" s="64" t="str">
        <f>'PROGRAMADO_METAS_PRODUCTO 2018'!V441</f>
        <v>Aguas de Manizales</v>
      </c>
      <c r="T441" s="158"/>
      <c r="U441" s="35" t="s">
        <v>850</v>
      </c>
      <c r="V441" s="35" t="s">
        <v>850</v>
      </c>
      <c r="W441" s="35" t="s">
        <v>850</v>
      </c>
      <c r="X441" s="35" t="s">
        <v>850</v>
      </c>
      <c r="Y441" s="35" t="s">
        <v>850</v>
      </c>
      <c r="Z441" s="35" t="s">
        <v>850</v>
      </c>
      <c r="AA441" s="159" t="s">
        <v>850</v>
      </c>
      <c r="AB441" s="197"/>
      <c r="AC441" s="176" t="s">
        <v>850</v>
      </c>
      <c r="AD441" s="25" t="s">
        <v>850</v>
      </c>
      <c r="AE441" s="25" t="s">
        <v>850</v>
      </c>
      <c r="AF441" s="25" t="s">
        <v>850</v>
      </c>
      <c r="AG441" s="25" t="s">
        <v>850</v>
      </c>
      <c r="AH441" s="25" t="s">
        <v>850</v>
      </c>
      <c r="AI441" s="25" t="s">
        <v>850</v>
      </c>
      <c r="AJ441" s="25" t="s">
        <v>850</v>
      </c>
      <c r="AK441" s="25" t="s">
        <v>850</v>
      </c>
      <c r="AL441" s="25" t="s">
        <v>850</v>
      </c>
      <c r="AM441" s="25" t="s">
        <v>850</v>
      </c>
      <c r="AN441" s="25" t="s">
        <v>850</v>
      </c>
      <c r="AO441" s="159" t="s">
        <v>850</v>
      </c>
    </row>
    <row r="442" spans="1:41" s="97" customFormat="1" ht="76.5">
      <c r="A442" s="352"/>
      <c r="B442" s="349"/>
      <c r="C442" s="354"/>
      <c r="D442" s="352" t="e">
        <f>#REF!</f>
        <v>#REF!</v>
      </c>
      <c r="E442" s="349" t="e">
        <f>#REF!</f>
        <v>#REF!</v>
      </c>
      <c r="F442" s="35">
        <f>'PROGRAMADO_METAS_PRODUCTO 2018'!F442</f>
        <v>404</v>
      </c>
      <c r="G442" s="22">
        <f>'PROGRAMADO_METAS_PRODUCTO 2018'!G442</f>
        <v>50</v>
      </c>
      <c r="H442" s="35" t="str">
        <f>'PROGRAMADO_METAS_PRODUCTO 2018'!I442</f>
        <v>Desarrollar un programa de aprovechamiento y de inclusión de recicladores en el marco del plan de gestión integral de residuos y del decreto 596 de Abril 11 de 2017</v>
      </c>
      <c r="I442" s="35">
        <f>'PROGRAMADO_METAS_PRODUCTO 2018'!J442</f>
        <v>1</v>
      </c>
      <c r="J442" s="35" t="str">
        <f>'PROGRAMADO_METAS_PRODUCTO 2018'!K442</f>
        <v>Incremento
(Flujo)</v>
      </c>
      <c r="K442" s="35" t="str">
        <f>'PROGRAMADO_METAS_PRODUCTO 2018'!L442</f>
        <v>MED404</v>
      </c>
      <c r="L442" s="35" t="str">
        <f>'PROGRAMADO_METAS_PRODUCTO 2018'!N442</f>
        <v xml:space="preserve">Programa de aprovechamiento de residuos sólidos e inclusión de recuperadores, desarrollado </v>
      </c>
      <c r="M442" s="35" t="str">
        <f>'PROGRAMADO_METAS_PRODUCTO 2018'!O442</f>
        <v>Control del Impacto Ambiental y favorecimiento al Desarrollo Sostenible</v>
      </c>
      <c r="N442" s="35">
        <f>'PROGRAMADO_METAS_PRODUCTO 2018'!Q442</f>
        <v>0</v>
      </c>
      <c r="O442" s="53">
        <f>'PROGRAMADO_METAS_PRODUCTO 2018'!R442</f>
        <v>0.25</v>
      </c>
      <c r="P442" s="53">
        <f>'PROGRAMADO_METAS_PRODUCTO 2018'!S442</f>
        <v>0.25</v>
      </c>
      <c r="Q442" s="53">
        <f>'PROGRAMADO_METAS_PRODUCTO 2018'!T442</f>
        <v>0.25</v>
      </c>
      <c r="R442" s="53">
        <f>'PROGRAMADO_METAS_PRODUCTO 2018'!U442</f>
        <v>0.25</v>
      </c>
      <c r="S442" s="35" t="str">
        <f>'PROGRAMADO_METAS_PRODUCTO 2018'!V442</f>
        <v>Secretaría de Medio Ambiente</v>
      </c>
      <c r="T442" s="158"/>
      <c r="U442" s="14">
        <v>181.84</v>
      </c>
      <c r="V442" s="14">
        <v>181.84</v>
      </c>
      <c r="W442" s="14">
        <v>181.84</v>
      </c>
      <c r="X442" s="14">
        <v>181.84</v>
      </c>
      <c r="Y442" s="14">
        <v>181.84</v>
      </c>
      <c r="Z442" s="14">
        <v>218.2</v>
      </c>
      <c r="AA442" s="159">
        <v>100</v>
      </c>
      <c r="AB442" s="191"/>
      <c r="AC442" s="160">
        <v>268</v>
      </c>
      <c r="AD442" s="25">
        <v>268</v>
      </c>
      <c r="AE442" s="25">
        <v>268</v>
      </c>
      <c r="AF442" s="25">
        <v>268</v>
      </c>
      <c r="AG442" s="25">
        <v>268</v>
      </c>
      <c r="AH442" s="25">
        <v>268</v>
      </c>
      <c r="AI442" s="25">
        <v>268</v>
      </c>
      <c r="AJ442" s="25">
        <v>268</v>
      </c>
      <c r="AK442" s="25">
        <v>268</v>
      </c>
      <c r="AL442" s="25">
        <v>268</v>
      </c>
      <c r="AM442" s="25">
        <v>268</v>
      </c>
      <c r="AN442" s="25">
        <v>268</v>
      </c>
      <c r="AO442" s="159">
        <v>100</v>
      </c>
    </row>
    <row r="443" spans="1:41" s="97" customFormat="1" ht="63.75" customHeight="1">
      <c r="A443" s="352"/>
      <c r="B443" s="349"/>
      <c r="C443" s="354"/>
      <c r="D443" s="352"/>
      <c r="E443" s="349"/>
      <c r="F443" s="35">
        <f>'PROGRAMADO_METAS_PRODUCTO 2018'!F443</f>
        <v>405</v>
      </c>
      <c r="G443" s="22">
        <f>'PROGRAMADO_METAS_PRODUCTO 2018'!G443</f>
        <v>50</v>
      </c>
      <c r="H443" s="35" t="str">
        <f>'PROGRAMADO_METAS_PRODUCTO 2018'!I443</f>
        <v>Incrementar en un 80% el porcentaje de residuos sólidos recuperados por año en la ciudad</v>
      </c>
      <c r="I443" s="35">
        <f>'PROGRAMADO_METAS_PRODUCTO 2018'!J443</f>
        <v>73.099999999999994</v>
      </c>
      <c r="J443" s="35" t="str">
        <f>'PROGRAMADO_METAS_PRODUCTO 2018'!K443</f>
        <v>Incremento
(Flujo)</v>
      </c>
      <c r="K443" s="64" t="str">
        <f>'PROGRAMADO_METAS_PRODUCTO 2018'!L443</f>
        <v>MED405</v>
      </c>
      <c r="L443" s="35" t="str">
        <f>'PROGRAMADO_METAS_PRODUCTO 2018'!N443</f>
        <v>Residuos sólidos recuperados (Ton/mes)</v>
      </c>
      <c r="M443" s="35" t="str">
        <f>'PROGRAMADO_METAS_PRODUCTO 2018'!O443</f>
        <v>Control del Impacto Ambiental y favorecimiento al Desarrollo Sostenible</v>
      </c>
      <c r="N443" s="35">
        <f>'PROGRAMADO_METAS_PRODUCTO 2018'!Q443</f>
        <v>40.630000000000003</v>
      </c>
      <c r="O443" s="170">
        <f>'PROGRAMADO_METAS_PRODUCTO 2018'!R443</f>
        <v>44.7</v>
      </c>
      <c r="P443" s="170">
        <f>'PROGRAMADO_METAS_PRODUCTO 2018'!S443</f>
        <v>54.9</v>
      </c>
      <c r="Q443" s="170">
        <f>'PROGRAMADO_METAS_PRODUCTO 2018'!T443</f>
        <v>65</v>
      </c>
      <c r="R443" s="170">
        <f>'PROGRAMADO_METAS_PRODUCTO 2018'!U443</f>
        <v>73.099999999999994</v>
      </c>
      <c r="S443" s="35" t="str">
        <f>'PROGRAMADO_METAS_PRODUCTO 2018'!V443</f>
        <v>Secretaría de Medio Ambiente</v>
      </c>
      <c r="T443" s="158"/>
      <c r="U443" s="14">
        <v>137.38255033557044</v>
      </c>
      <c r="V443" s="14">
        <v>134.67561521252796</v>
      </c>
      <c r="W443" s="14">
        <v>131.94630872483219</v>
      </c>
      <c r="X443" s="14">
        <v>125.34675615212527</v>
      </c>
      <c r="Y443" s="14">
        <v>139.82102908277406</v>
      </c>
      <c r="Z443" s="14">
        <v>184.25055928411632</v>
      </c>
      <c r="AA443" s="159">
        <v>100</v>
      </c>
      <c r="AB443" s="191"/>
      <c r="AC443" s="160">
        <v>121.23861566484517</v>
      </c>
      <c r="AD443" s="25">
        <v>140.88342440801458</v>
      </c>
      <c r="AE443" s="25">
        <v>149.34426229508196</v>
      </c>
      <c r="AF443" s="25">
        <v>136.64845173041894</v>
      </c>
      <c r="AG443" s="25">
        <v>127.9143897996357</v>
      </c>
      <c r="AH443" s="25">
        <v>148.30601092896174</v>
      </c>
      <c r="AI443" s="25">
        <v>155.33090467516695</v>
      </c>
      <c r="AJ443" s="25">
        <v>159.72157168878479</v>
      </c>
      <c r="AK443" s="25">
        <v>163.3492714025501</v>
      </c>
      <c r="AL443" s="25">
        <v>177.09977737300142</v>
      </c>
      <c r="AM443" s="25">
        <v>193.7978142076503</v>
      </c>
      <c r="AN443" s="25">
        <v>206.41662526908425</v>
      </c>
      <c r="AO443" s="159">
        <v>100</v>
      </c>
    </row>
    <row r="444" spans="1:41" s="97" customFormat="1" ht="51">
      <c r="A444" s="352"/>
      <c r="B444" s="349"/>
      <c r="C444" s="354"/>
      <c r="D444" s="352" t="e">
        <f>#REF!</f>
        <v>#REF!</v>
      </c>
      <c r="E444" s="349" t="e">
        <f>#REF!</f>
        <v>#REF!</v>
      </c>
      <c r="F444" s="35">
        <f>'PROGRAMADO_METAS_PRODUCTO 2018'!F444</f>
        <v>406</v>
      </c>
      <c r="G444" s="22">
        <f>'PROGRAMADO_METAS_PRODUCTO 2018'!G444</f>
        <v>40</v>
      </c>
      <c r="H444" s="35" t="str">
        <f>'PROGRAMADO_METAS_PRODUCTO 2018'!I444</f>
        <v>Desarrollar estrategias para la implementación de 4 programas  del Plan de Gestión de residuos sólidos</v>
      </c>
      <c r="I444" s="35">
        <f>'PROGRAMADO_METAS_PRODUCTO 2018'!J444</f>
        <v>4</v>
      </c>
      <c r="J444" s="35" t="str">
        <f>'PROGRAMADO_METAS_PRODUCTO 2018'!K444</f>
        <v>Incremento
(Acumulado)</v>
      </c>
      <c r="K444" s="35" t="str">
        <f>'PROGRAMADO_METAS_PRODUCTO 2018'!L444</f>
        <v>MED406</v>
      </c>
      <c r="L444" s="35" t="str">
        <f>'PROGRAMADO_METAS_PRODUCTO 2018'!N444</f>
        <v>Número de programas del Plan de Gestión de residuos sólidos, implementados</v>
      </c>
      <c r="M444" s="35" t="str">
        <f>'PROGRAMADO_METAS_PRODUCTO 2018'!O444</f>
        <v>Control del Impacto Ambiental y favorecimiento al Desarrollo Sostenible</v>
      </c>
      <c r="N444" s="35">
        <f>'PROGRAMADO_METAS_PRODUCTO 2018'!Q444</f>
        <v>0</v>
      </c>
      <c r="O444" s="53">
        <f>'PROGRAMADO_METAS_PRODUCTO 2018'!R444</f>
        <v>1</v>
      </c>
      <c r="P444" s="53">
        <f>'PROGRAMADO_METAS_PRODUCTO 2018'!S444</f>
        <v>1</v>
      </c>
      <c r="Q444" s="53">
        <f>'PROGRAMADO_METAS_PRODUCTO 2018'!T444</f>
        <v>1</v>
      </c>
      <c r="R444" s="53">
        <f>'PROGRAMADO_METAS_PRODUCTO 2018'!U444</f>
        <v>1</v>
      </c>
      <c r="S444" s="35" t="str">
        <f>'PROGRAMADO_METAS_PRODUCTO 2018'!V444</f>
        <v>Secretaría de Medio Ambiente</v>
      </c>
      <c r="T444" s="158"/>
      <c r="U444" s="14">
        <v>300</v>
      </c>
      <c r="V444" s="14">
        <v>300</v>
      </c>
      <c r="W444" s="14">
        <v>300</v>
      </c>
      <c r="X444" s="14">
        <v>300</v>
      </c>
      <c r="Y444" s="14">
        <v>300</v>
      </c>
      <c r="Z444" s="14">
        <v>300</v>
      </c>
      <c r="AA444" s="159">
        <v>100</v>
      </c>
      <c r="AB444" s="191"/>
      <c r="AC444" s="160">
        <v>150</v>
      </c>
      <c r="AD444" s="25">
        <v>150</v>
      </c>
      <c r="AE444" s="25">
        <v>150</v>
      </c>
      <c r="AF444" s="25">
        <v>150</v>
      </c>
      <c r="AG444" s="25">
        <v>150</v>
      </c>
      <c r="AH444" s="25">
        <v>150</v>
      </c>
      <c r="AI444" s="25">
        <v>150</v>
      </c>
      <c r="AJ444" s="25">
        <v>150</v>
      </c>
      <c r="AK444" s="25">
        <v>150</v>
      </c>
      <c r="AL444" s="25">
        <v>150</v>
      </c>
      <c r="AM444" s="25">
        <v>150</v>
      </c>
      <c r="AN444" s="25">
        <v>150</v>
      </c>
      <c r="AO444" s="159">
        <v>100</v>
      </c>
    </row>
    <row r="445" spans="1:41" s="97" customFormat="1" ht="51">
      <c r="A445" s="352"/>
      <c r="B445" s="349"/>
      <c r="C445" s="354"/>
      <c r="D445" s="352"/>
      <c r="E445" s="349"/>
      <c r="F445" s="35">
        <f>'PROGRAMADO_METAS_PRODUCTO 2018'!F445</f>
        <v>407</v>
      </c>
      <c r="G445" s="22">
        <f>'PROGRAMADO_METAS_PRODUCTO 2018'!G445</f>
        <v>10</v>
      </c>
      <c r="H445" s="35" t="str">
        <f>'PROGRAMADO_METAS_PRODUCTO 2018'!I445</f>
        <v>Promover  un programa de Residuos Sólidos Especiales del Plan de Gestión Integral de Residuos</v>
      </c>
      <c r="I445" s="35">
        <f>'PROGRAMADO_METAS_PRODUCTO 2018'!J445</f>
        <v>1</v>
      </c>
      <c r="J445" s="35" t="str">
        <f>'PROGRAMADO_METAS_PRODUCTO 2018'!K445</f>
        <v>Incremento</v>
      </c>
      <c r="K445" s="35" t="str">
        <f>'PROGRAMADO_METAS_PRODUCTO 2018'!L445</f>
        <v>MED407</v>
      </c>
      <c r="L445" s="35" t="str">
        <f>'PROGRAMADO_METAS_PRODUCTO 2018'!N445</f>
        <v>Programa de residuos sólidos especiales en operación</v>
      </c>
      <c r="M445" s="35" t="str">
        <f>'PROGRAMADO_METAS_PRODUCTO 2018'!O445</f>
        <v>Control del Impacto Ambiental y favorecimiento al Desarrollo Sostenible</v>
      </c>
      <c r="N445" s="35">
        <f>'PROGRAMADO_METAS_PRODUCTO 2018'!Q445</f>
        <v>0</v>
      </c>
      <c r="O445" s="53">
        <f>'PROGRAMADO_METAS_PRODUCTO 2018'!R445</f>
        <v>0</v>
      </c>
      <c r="P445" s="53">
        <f>'PROGRAMADO_METAS_PRODUCTO 2018'!S445</f>
        <v>0</v>
      </c>
      <c r="Q445" s="53">
        <f>'PROGRAMADO_METAS_PRODUCTO 2018'!T445</f>
        <v>1</v>
      </c>
      <c r="R445" s="53">
        <f>'PROGRAMADO_METAS_PRODUCTO 2018'!U445</f>
        <v>0</v>
      </c>
      <c r="S445" s="35" t="str">
        <f>'PROGRAMADO_METAS_PRODUCTO 2018'!V445</f>
        <v>Secretaría de Medio Ambiente</v>
      </c>
      <c r="T445" s="158"/>
      <c r="U445" s="35" t="s">
        <v>850</v>
      </c>
      <c r="V445" s="35" t="s">
        <v>850</v>
      </c>
      <c r="W445" s="35" t="s">
        <v>850</v>
      </c>
      <c r="X445" s="35" t="s">
        <v>850</v>
      </c>
      <c r="Y445" s="35" t="s">
        <v>850</v>
      </c>
      <c r="Z445" s="35" t="s">
        <v>850</v>
      </c>
      <c r="AA445" s="159" t="s">
        <v>850</v>
      </c>
      <c r="AB445" s="191"/>
      <c r="AC445" s="176" t="s">
        <v>850</v>
      </c>
      <c r="AD445" s="25" t="s">
        <v>850</v>
      </c>
      <c r="AE445" s="25" t="s">
        <v>850</v>
      </c>
      <c r="AF445" s="25" t="s">
        <v>850</v>
      </c>
      <c r="AG445" s="25" t="s">
        <v>850</v>
      </c>
      <c r="AH445" s="25" t="s">
        <v>850</v>
      </c>
      <c r="AI445" s="25" t="s">
        <v>850</v>
      </c>
      <c r="AJ445" s="25" t="s">
        <v>850</v>
      </c>
      <c r="AK445" s="25" t="s">
        <v>850</v>
      </c>
      <c r="AL445" s="25" t="s">
        <v>850</v>
      </c>
      <c r="AM445" s="25" t="s">
        <v>850</v>
      </c>
      <c r="AN445" s="25" t="s">
        <v>850</v>
      </c>
      <c r="AO445" s="159" t="s">
        <v>850</v>
      </c>
    </row>
    <row r="446" spans="1:41" s="97" customFormat="1" ht="102">
      <c r="A446" s="352"/>
      <c r="B446" s="349"/>
      <c r="C446" s="354"/>
      <c r="D446" s="352"/>
      <c r="E446" s="349"/>
      <c r="F446" s="35">
        <f>'PROGRAMADO_METAS_PRODUCTO 2018'!F446</f>
        <v>408</v>
      </c>
      <c r="G446" s="22">
        <f>'PROGRAMADO_METAS_PRODUCTO 2018'!G446</f>
        <v>20</v>
      </c>
      <c r="H446" s="35" t="str">
        <f>'PROGRAMADO_METAS_PRODUCTO 2018'!I446</f>
        <v>Seguimiento del plan estratégico de escombreras en el marco del manejo integral de residuos sólidos y desarrollo del programa de residuos sólidos de demolición y construcción del plan de gestión de residuos sólidos</v>
      </c>
      <c r="I446" s="35">
        <f>'PROGRAMADO_METAS_PRODUCTO 2018'!J446</f>
        <v>1</v>
      </c>
      <c r="J446" s="35" t="str">
        <f>'PROGRAMADO_METAS_PRODUCTO 2018'!K446</f>
        <v>Mantenimiento
(Stock)</v>
      </c>
      <c r="K446" s="35" t="str">
        <f>'PROGRAMADO_METAS_PRODUCTO 2018'!L446</f>
        <v>MED408</v>
      </c>
      <c r="L446" s="35" t="str">
        <f>'PROGRAMADO_METAS_PRODUCTO 2018'!N446</f>
        <v>Seguimiento al Plan Estratégico de escombreras</v>
      </c>
      <c r="M446" s="35" t="str">
        <f>'PROGRAMADO_METAS_PRODUCTO 2018'!O446</f>
        <v>Control del Impacto Ambiental y favorecimiento al Desarrollo Sostenible</v>
      </c>
      <c r="N446" s="35">
        <f>'PROGRAMADO_METAS_PRODUCTO 2018'!Q446</f>
        <v>0</v>
      </c>
      <c r="O446" s="53">
        <f>'PROGRAMADO_METAS_PRODUCTO 2018'!R446</f>
        <v>1</v>
      </c>
      <c r="P446" s="53">
        <f>'PROGRAMADO_METAS_PRODUCTO 2018'!S446</f>
        <v>1</v>
      </c>
      <c r="Q446" s="53">
        <f>'PROGRAMADO_METAS_PRODUCTO 2018'!T446</f>
        <v>1</v>
      </c>
      <c r="R446" s="53">
        <f>'PROGRAMADO_METAS_PRODUCTO 2018'!U446</f>
        <v>1</v>
      </c>
      <c r="S446" s="35" t="str">
        <f>'PROGRAMADO_METAS_PRODUCTO 2018'!V446</f>
        <v>Secretaría de Medio Ambiente</v>
      </c>
      <c r="T446" s="158"/>
      <c r="U446" s="14">
        <v>100</v>
      </c>
      <c r="V446" s="14">
        <v>100</v>
      </c>
      <c r="W446" s="14">
        <v>100</v>
      </c>
      <c r="X446" s="14">
        <v>100</v>
      </c>
      <c r="Y446" s="14">
        <v>100</v>
      </c>
      <c r="Z446" s="14">
        <v>100</v>
      </c>
      <c r="AA446" s="159">
        <v>100</v>
      </c>
      <c r="AB446" s="191"/>
      <c r="AC446" s="160">
        <v>40</v>
      </c>
      <c r="AD446" s="25">
        <v>40</v>
      </c>
      <c r="AE446" s="25">
        <v>40</v>
      </c>
      <c r="AF446" s="25">
        <v>56.000000000000007</v>
      </c>
      <c r="AG446" s="25">
        <v>56.000000000000007</v>
      </c>
      <c r="AH446" s="25">
        <v>56.000000000000007</v>
      </c>
      <c r="AI446" s="25">
        <v>56.000000000000007</v>
      </c>
      <c r="AJ446" s="25">
        <v>56.000000000000007</v>
      </c>
      <c r="AK446" s="25">
        <v>56.000000000000007</v>
      </c>
      <c r="AL446" s="25">
        <v>56.000000000000007</v>
      </c>
      <c r="AM446" s="25">
        <v>56.000000000000007</v>
      </c>
      <c r="AN446" s="25">
        <v>56.000000000000007</v>
      </c>
      <c r="AO446" s="159">
        <v>56.000000000000007</v>
      </c>
    </row>
    <row r="447" spans="1:41" s="97" customFormat="1" ht="51">
      <c r="A447" s="352"/>
      <c r="B447" s="349"/>
      <c r="C447" s="354"/>
      <c r="D447" s="352"/>
      <c r="E447" s="349"/>
      <c r="F447" s="35">
        <f>'PROGRAMADO_METAS_PRODUCTO 2018'!F447</f>
        <v>409</v>
      </c>
      <c r="G447" s="22">
        <f>'PROGRAMADO_METAS_PRODUCTO 2018'!G447</f>
        <v>20</v>
      </c>
      <c r="H447" s="35" t="str">
        <f>'PROGRAMADO_METAS_PRODUCTO 2018'!I447</f>
        <v>Garantizar al 100%  las condiciones para la disposición adecuada de residuos al año</v>
      </c>
      <c r="I447" s="35">
        <f>'PROGRAMADO_METAS_PRODUCTO 2018'!J447</f>
        <v>100</v>
      </c>
      <c r="J447" s="35" t="str">
        <f>'PROGRAMADO_METAS_PRODUCTO 2018'!K447</f>
        <v>Mantenimiento
(Stock)</v>
      </c>
      <c r="K447" s="35" t="str">
        <f>'PROGRAMADO_METAS_PRODUCTO 2018'!L447</f>
        <v>MED409</v>
      </c>
      <c r="L447" s="35" t="str">
        <f>'PROGRAMADO_METAS_PRODUCTO 2018'!N447</f>
        <v>Sitio de disposición final técnicamente operando</v>
      </c>
      <c r="M447" s="35" t="str">
        <f>'PROGRAMADO_METAS_PRODUCTO 2018'!O447</f>
        <v>Control del Impacto Ambiental y favorecimiento al Desarrollo Sostenible</v>
      </c>
      <c r="N447" s="35">
        <f>'PROGRAMADO_METAS_PRODUCTO 2018'!Q447</f>
        <v>100</v>
      </c>
      <c r="O447" s="53">
        <f>'PROGRAMADO_METAS_PRODUCTO 2018'!R447</f>
        <v>100</v>
      </c>
      <c r="P447" s="53">
        <f>'PROGRAMADO_METAS_PRODUCTO 2018'!S447</f>
        <v>100</v>
      </c>
      <c r="Q447" s="53">
        <f>'PROGRAMADO_METAS_PRODUCTO 2018'!T447</f>
        <v>100</v>
      </c>
      <c r="R447" s="53">
        <f>'PROGRAMADO_METAS_PRODUCTO 2018'!U447</f>
        <v>100</v>
      </c>
      <c r="S447" s="35" t="str">
        <f>'PROGRAMADO_METAS_PRODUCTO 2018'!V447</f>
        <v>Secretaría de Medio Ambiente</v>
      </c>
      <c r="T447" s="158"/>
      <c r="U447" s="14">
        <v>100</v>
      </c>
      <c r="V447" s="14">
        <v>100</v>
      </c>
      <c r="W447" s="14">
        <v>100</v>
      </c>
      <c r="X447" s="14">
        <v>100</v>
      </c>
      <c r="Y447" s="14">
        <v>100</v>
      </c>
      <c r="Z447" s="14">
        <v>100</v>
      </c>
      <c r="AA447" s="159">
        <v>100</v>
      </c>
      <c r="AB447" s="191"/>
      <c r="AC447" s="160">
        <v>100</v>
      </c>
      <c r="AD447" s="25">
        <v>100</v>
      </c>
      <c r="AE447" s="25">
        <v>100</v>
      </c>
      <c r="AF447" s="25">
        <v>100</v>
      </c>
      <c r="AG447" s="25">
        <v>100</v>
      </c>
      <c r="AH447" s="25">
        <v>100</v>
      </c>
      <c r="AI447" s="25">
        <v>100</v>
      </c>
      <c r="AJ447" s="25">
        <v>100</v>
      </c>
      <c r="AK447" s="25">
        <v>100</v>
      </c>
      <c r="AL447" s="25">
        <v>100</v>
      </c>
      <c r="AM447" s="25">
        <v>100</v>
      </c>
      <c r="AN447" s="25">
        <v>100</v>
      </c>
      <c r="AO447" s="159">
        <v>100</v>
      </c>
    </row>
    <row r="448" spans="1:41" s="97" customFormat="1" ht="63.75">
      <c r="A448" s="352"/>
      <c r="B448" s="349"/>
      <c r="C448" s="354"/>
      <c r="D448" s="352"/>
      <c r="E448" s="349"/>
      <c r="F448" s="35">
        <f>'PROGRAMADO_METAS_PRODUCTO 2018'!F448</f>
        <v>410</v>
      </c>
      <c r="G448" s="22">
        <f>'PROGRAMADO_METAS_PRODUCTO 2018'!G448</f>
        <v>10</v>
      </c>
      <c r="H448" s="35" t="str">
        <f>'PROGRAMADO_METAS_PRODUCTO 2018'!I448</f>
        <v>Desarrollar el programa de manejo de residuos en el área rural, en especial en la ampliación de la cobertura de servicio.</v>
      </c>
      <c r="I448" s="35">
        <f>'PROGRAMADO_METAS_PRODUCTO 2018'!J448</f>
        <v>1</v>
      </c>
      <c r="J448" s="35" t="str">
        <f>'PROGRAMADO_METAS_PRODUCTO 2018'!K448</f>
        <v>Incremento</v>
      </c>
      <c r="K448" s="35" t="str">
        <f>'PROGRAMADO_METAS_PRODUCTO 2018'!L448</f>
        <v>MED410</v>
      </c>
      <c r="L448" s="35" t="str">
        <f>'PROGRAMADO_METAS_PRODUCTO 2018'!N448</f>
        <v>Programas de manejo de residuos en el área rural</v>
      </c>
      <c r="M448" s="35" t="str">
        <f>'PROGRAMADO_METAS_PRODUCTO 2018'!O448</f>
        <v>Control del Impacto Ambiental y favorecimiento al Desarrollo Sostenible</v>
      </c>
      <c r="N448" s="35">
        <f>'PROGRAMADO_METAS_PRODUCTO 2018'!Q448</f>
        <v>0</v>
      </c>
      <c r="O448" s="53">
        <f>'PROGRAMADO_METAS_PRODUCTO 2018'!R448</f>
        <v>0</v>
      </c>
      <c r="P448" s="53">
        <f>'PROGRAMADO_METAS_PRODUCTO 2018'!S448</f>
        <v>0</v>
      </c>
      <c r="Q448" s="53">
        <f>'PROGRAMADO_METAS_PRODUCTO 2018'!T448</f>
        <v>0</v>
      </c>
      <c r="R448" s="53">
        <f>'PROGRAMADO_METAS_PRODUCTO 2018'!U448</f>
        <v>1</v>
      </c>
      <c r="S448" s="35" t="str">
        <f>'PROGRAMADO_METAS_PRODUCTO 2018'!V448</f>
        <v>Secretaría de Medio Ambiente</v>
      </c>
      <c r="T448" s="158"/>
      <c r="U448" s="35" t="s">
        <v>850</v>
      </c>
      <c r="V448" s="35" t="s">
        <v>850</v>
      </c>
      <c r="W448" s="35" t="s">
        <v>850</v>
      </c>
      <c r="X448" s="35" t="s">
        <v>850</v>
      </c>
      <c r="Y448" s="35" t="s">
        <v>850</v>
      </c>
      <c r="Z448" s="35" t="s">
        <v>850</v>
      </c>
      <c r="AA448" s="159" t="s">
        <v>850</v>
      </c>
      <c r="AB448" s="191"/>
      <c r="AC448" s="176" t="s">
        <v>850</v>
      </c>
      <c r="AD448" s="25" t="s">
        <v>850</v>
      </c>
      <c r="AE448" s="25" t="s">
        <v>850</v>
      </c>
      <c r="AF448" s="25" t="s">
        <v>850</v>
      </c>
      <c r="AG448" s="25" t="s">
        <v>850</v>
      </c>
      <c r="AH448" s="25" t="s">
        <v>850</v>
      </c>
      <c r="AI448" s="25" t="s">
        <v>850</v>
      </c>
      <c r="AJ448" s="25" t="s">
        <v>850</v>
      </c>
      <c r="AK448" s="25" t="s">
        <v>850</v>
      </c>
      <c r="AL448" s="25" t="s">
        <v>850</v>
      </c>
      <c r="AM448" s="25" t="s">
        <v>850</v>
      </c>
      <c r="AN448" s="25" t="s">
        <v>850</v>
      </c>
      <c r="AO448" s="159" t="s">
        <v>850</v>
      </c>
    </row>
    <row r="449" spans="1:41" ht="114.75" customHeight="1">
      <c r="A449" s="352"/>
      <c r="B449" s="349"/>
      <c r="C449" s="354"/>
      <c r="D449" s="35" t="e">
        <f>#REF!</f>
        <v>#REF!</v>
      </c>
      <c r="E449" s="22" t="e">
        <f>#REF!</f>
        <v>#REF!</v>
      </c>
      <c r="F449" s="35">
        <f>'PROGRAMADO_METAS_PRODUCTO 2018'!F449</f>
        <v>411</v>
      </c>
      <c r="G449" s="22">
        <f>'PROGRAMADO_METAS_PRODUCTO 2018'!G449</f>
        <v>100</v>
      </c>
      <c r="H449" s="35" t="str">
        <f>'PROGRAMADO_METAS_PRODUCTO 2018'!I449</f>
        <v>Eliminar 6 puntos de descarga directa a las fuentes receptoras</v>
      </c>
      <c r="I449" s="35">
        <f>'PROGRAMADO_METAS_PRODUCTO 2018'!J449</f>
        <v>6</v>
      </c>
      <c r="J449" s="35" t="str">
        <f>'PROGRAMADO_METAS_PRODUCTO 2018'!K449</f>
        <v>Reducción</v>
      </c>
      <c r="K449" s="35" t="str">
        <f>'PROGRAMADO_METAS_PRODUCTO 2018'!L449</f>
        <v>AGU411</v>
      </c>
      <c r="L449" s="35" t="str">
        <f>'PROGRAMADO_METAS_PRODUCTO 2018'!N449</f>
        <v>Puntos de descarga directa a las fuentes receptoras, eliminados</v>
      </c>
      <c r="M449" s="35" t="str">
        <f>'PROGRAMADO_METAS_PRODUCTO 2018'!O449</f>
        <v>NA</v>
      </c>
      <c r="N449" s="35">
        <f>'PROGRAMADO_METAS_PRODUCTO 2018'!Q449</f>
        <v>0</v>
      </c>
      <c r="O449" s="53">
        <f>'PROGRAMADO_METAS_PRODUCTO 2018'!R449</f>
        <v>2</v>
      </c>
      <c r="P449" s="53">
        <f>'PROGRAMADO_METAS_PRODUCTO 2018'!S449</f>
        <v>0</v>
      </c>
      <c r="Q449" s="53">
        <f>'PROGRAMADO_METAS_PRODUCTO 2018'!T449</f>
        <v>0</v>
      </c>
      <c r="R449" s="53">
        <f>'PROGRAMADO_METAS_PRODUCTO 2018'!U449</f>
        <v>4</v>
      </c>
      <c r="S449" s="64" t="str">
        <f>'PROGRAMADO_METAS_PRODUCTO 2018'!V449</f>
        <v>Aguas de Manizales</v>
      </c>
      <c r="T449" s="158"/>
      <c r="U449" s="14">
        <v>350</v>
      </c>
      <c r="V449" s="14">
        <v>350</v>
      </c>
      <c r="W449" s="14">
        <v>350</v>
      </c>
      <c r="X449" s="14">
        <v>350</v>
      </c>
      <c r="Y449" s="14">
        <v>350</v>
      </c>
      <c r="Z449" s="14">
        <v>350</v>
      </c>
      <c r="AA449" s="159">
        <v>100</v>
      </c>
      <c r="AB449" s="197"/>
      <c r="AC449" s="160">
        <v>175</v>
      </c>
      <c r="AD449" s="25">
        <v>175</v>
      </c>
      <c r="AE449" s="25">
        <v>175</v>
      </c>
      <c r="AF449" s="25">
        <v>175</v>
      </c>
      <c r="AG449" s="25">
        <v>175</v>
      </c>
      <c r="AH449" s="25">
        <v>175</v>
      </c>
      <c r="AI449" s="25">
        <v>175</v>
      </c>
      <c r="AJ449" s="25">
        <v>175</v>
      </c>
      <c r="AK449" s="25">
        <v>175</v>
      </c>
      <c r="AL449" s="25">
        <v>175</v>
      </c>
      <c r="AM449" s="25">
        <v>175</v>
      </c>
      <c r="AN449" s="25">
        <v>175</v>
      </c>
      <c r="AO449" s="159">
        <v>100</v>
      </c>
    </row>
    <row r="450" spans="1:41" s="97" customFormat="1" ht="51">
      <c r="A450" s="352"/>
      <c r="B450" s="349"/>
      <c r="C450" s="354"/>
      <c r="D450" s="352" t="e">
        <f>#REF!</f>
        <v>#REF!</v>
      </c>
      <c r="E450" s="349" t="e">
        <f>#REF!</f>
        <v>#REF!</v>
      </c>
      <c r="F450" s="35">
        <f>'PROGRAMADO_METAS_PRODUCTO 2018'!F450</f>
        <v>412</v>
      </c>
      <c r="G450" s="22">
        <f>'PROGRAMADO_METAS_PRODUCTO 2018'!G450</f>
        <v>20</v>
      </c>
      <c r="H450" s="35" t="str">
        <f>'PROGRAMADO_METAS_PRODUCTO 2018'!I450</f>
        <v>Realizar un estudio de estado cobertura y manejo de vertimiento en el sector rural</v>
      </c>
      <c r="I450" s="35">
        <f>'PROGRAMADO_METAS_PRODUCTO 2018'!J450</f>
        <v>1</v>
      </c>
      <c r="J450" s="35" t="str">
        <f>'PROGRAMADO_METAS_PRODUCTO 2018'!K450</f>
        <v>Incremento</v>
      </c>
      <c r="K450" s="35" t="str">
        <f>'PROGRAMADO_METAS_PRODUCTO 2018'!L450</f>
        <v>MED412</v>
      </c>
      <c r="L450" s="35" t="str">
        <f>'PROGRAMADO_METAS_PRODUCTO 2018'!N450</f>
        <v>Número de estudios de cobertura y manejo de vertimientos realizados en la zona rural</v>
      </c>
      <c r="M450" s="35" t="str">
        <f>'PROGRAMADO_METAS_PRODUCTO 2018'!O450</f>
        <v>Control del Impacto Ambiental y favorecimiento al Desarrollo Sostenible</v>
      </c>
      <c r="N450" s="35">
        <f>'PROGRAMADO_METAS_PRODUCTO 2018'!Q450</f>
        <v>0</v>
      </c>
      <c r="O450" s="53">
        <f>'PROGRAMADO_METAS_PRODUCTO 2018'!R450</f>
        <v>0</v>
      </c>
      <c r="P450" s="53">
        <f>'PROGRAMADO_METAS_PRODUCTO 2018'!S450</f>
        <v>1</v>
      </c>
      <c r="Q450" s="53">
        <f>'PROGRAMADO_METAS_PRODUCTO 2018'!T450</f>
        <v>0</v>
      </c>
      <c r="R450" s="53">
        <f>'PROGRAMADO_METAS_PRODUCTO 2018'!U450</f>
        <v>0</v>
      </c>
      <c r="S450" s="35" t="str">
        <f>'PROGRAMADO_METAS_PRODUCTO 2018'!V450</f>
        <v>Secretaría de Medio Ambiente</v>
      </c>
      <c r="T450" s="158"/>
      <c r="U450" s="35" t="s">
        <v>850</v>
      </c>
      <c r="V450" s="35" t="s">
        <v>850</v>
      </c>
      <c r="W450" s="35" t="s">
        <v>850</v>
      </c>
      <c r="X450" s="35" t="s">
        <v>850</v>
      </c>
      <c r="Y450" s="35" t="s">
        <v>850</v>
      </c>
      <c r="Z450" s="35" t="s">
        <v>850</v>
      </c>
      <c r="AA450" s="159" t="s">
        <v>850</v>
      </c>
      <c r="AB450" s="191"/>
      <c r="AC450" s="176">
        <v>0</v>
      </c>
      <c r="AD450" s="25">
        <v>0</v>
      </c>
      <c r="AE450" s="25">
        <v>0</v>
      </c>
      <c r="AF450" s="25">
        <v>0</v>
      </c>
      <c r="AG450" s="25">
        <v>0</v>
      </c>
      <c r="AH450" s="25">
        <v>0</v>
      </c>
      <c r="AI450" s="25">
        <v>0</v>
      </c>
      <c r="AJ450" s="25">
        <v>0</v>
      </c>
      <c r="AK450" s="25">
        <v>0</v>
      </c>
      <c r="AL450" s="25">
        <v>0</v>
      </c>
      <c r="AM450" s="25">
        <v>0</v>
      </c>
      <c r="AN450" s="25">
        <v>0</v>
      </c>
      <c r="AO450" s="159">
        <v>0</v>
      </c>
    </row>
    <row r="451" spans="1:41" s="97" customFormat="1" ht="51">
      <c r="A451" s="331"/>
      <c r="B451" s="333"/>
      <c r="C451" s="354"/>
      <c r="D451" s="331"/>
      <c r="E451" s="333"/>
      <c r="F451" s="33">
        <f>'PROGRAMADO_METAS_PRODUCTO 2018'!F451</f>
        <v>413</v>
      </c>
      <c r="G451" s="32">
        <f>'PROGRAMADO_METAS_PRODUCTO 2018'!G451</f>
        <v>80</v>
      </c>
      <c r="H451" s="33" t="str">
        <f>'PROGRAMADO_METAS_PRODUCTO 2018'!I451</f>
        <v>Construcción y mantenimiento de 160 sistemas sépticos en la zona rural en el cuatrienio</v>
      </c>
      <c r="I451" s="33">
        <f>'PROGRAMADO_METAS_PRODUCTO 2018'!J451</f>
        <v>160</v>
      </c>
      <c r="J451" s="33" t="str">
        <f>'PROGRAMADO_METAS_PRODUCTO 2018'!K451</f>
        <v>Incremento
(Acumulado)</v>
      </c>
      <c r="K451" s="33" t="str">
        <f>'PROGRAMADO_METAS_PRODUCTO 2018'!L451</f>
        <v>MED413</v>
      </c>
      <c r="L451" s="33" t="str">
        <f>'PROGRAMADO_METAS_PRODUCTO 2018'!N451</f>
        <v>Número de sistemas sépticos en construcción y mantenimiento</v>
      </c>
      <c r="M451" s="33" t="str">
        <f>'PROGRAMADO_METAS_PRODUCTO 2018'!O451</f>
        <v>Control del Impacto Ambiental y favorecimiento al Desarrollo Sostenible</v>
      </c>
      <c r="N451" s="33">
        <f>'PROGRAMADO_METAS_PRODUCTO 2018'!Q451</f>
        <v>0</v>
      </c>
      <c r="O451" s="45">
        <f>'PROGRAMADO_METAS_PRODUCTO 2018'!R451</f>
        <v>40</v>
      </c>
      <c r="P451" s="45">
        <f>'PROGRAMADO_METAS_PRODUCTO 2018'!S451</f>
        <v>40</v>
      </c>
      <c r="Q451" s="45">
        <f>'PROGRAMADO_METAS_PRODUCTO 2018'!T451</f>
        <v>40</v>
      </c>
      <c r="R451" s="45">
        <f>'PROGRAMADO_METAS_PRODUCTO 2018'!U451</f>
        <v>40</v>
      </c>
      <c r="S451" s="33" t="str">
        <f>'PROGRAMADO_METAS_PRODUCTO 2018'!V451</f>
        <v>Secretaría de Medio Ambiente</v>
      </c>
      <c r="T451" s="158"/>
      <c r="U451" s="14">
        <v>0</v>
      </c>
      <c r="V451" s="14">
        <v>0</v>
      </c>
      <c r="W451" s="14">
        <v>0</v>
      </c>
      <c r="X451" s="14">
        <v>0</v>
      </c>
      <c r="Y451" s="14">
        <v>0</v>
      </c>
      <c r="Z451" s="14">
        <v>0</v>
      </c>
      <c r="AA451" s="159">
        <v>0</v>
      </c>
      <c r="AB451" s="191"/>
      <c r="AC451" s="160">
        <v>0</v>
      </c>
      <c r="AD451" s="25">
        <v>0.3125</v>
      </c>
      <c r="AE451" s="25">
        <v>0.3125</v>
      </c>
      <c r="AF451" s="25">
        <v>0.3125</v>
      </c>
      <c r="AG451" s="25">
        <v>0.3125</v>
      </c>
      <c r="AH451" s="25">
        <v>0.3125</v>
      </c>
      <c r="AI451" s="25">
        <v>0.3125</v>
      </c>
      <c r="AJ451" s="25">
        <v>0.3125</v>
      </c>
      <c r="AK451" s="25">
        <v>3.125</v>
      </c>
      <c r="AL451" s="25">
        <v>3.75</v>
      </c>
      <c r="AM451" s="25">
        <v>5</v>
      </c>
      <c r="AN451" s="25">
        <v>5</v>
      </c>
      <c r="AO451" s="159">
        <v>5</v>
      </c>
    </row>
    <row r="452" spans="1:41" s="20" customFormat="1" ht="15.75" customHeight="1">
      <c r="A452" s="125" t="s">
        <v>163</v>
      </c>
      <c r="B452" s="126"/>
      <c r="C452" s="125" t="s">
        <v>163</v>
      </c>
      <c r="D452" s="126"/>
      <c r="E452" s="126"/>
      <c r="F452" s="126"/>
      <c r="G452" s="126"/>
      <c r="H452" s="126"/>
      <c r="I452" s="126"/>
      <c r="J452" s="126"/>
      <c r="K452" s="126"/>
      <c r="L452" s="126"/>
      <c r="M452" s="126"/>
      <c r="N452" s="126"/>
      <c r="O452" s="126"/>
      <c r="P452" s="126"/>
      <c r="Q452" s="126"/>
      <c r="R452" s="126"/>
      <c r="S452" s="128"/>
      <c r="T452" s="158"/>
      <c r="U452" s="209"/>
      <c r="V452" s="209"/>
      <c r="W452" s="209"/>
      <c r="X452" s="209"/>
      <c r="Y452" s="209"/>
      <c r="Z452" s="209"/>
      <c r="AA452" s="210"/>
      <c r="AB452" s="42"/>
      <c r="AC452" s="211"/>
      <c r="AD452" s="211"/>
      <c r="AE452" s="211"/>
      <c r="AF452" s="211"/>
      <c r="AG452" s="211"/>
      <c r="AH452" s="211"/>
      <c r="AI452" s="211"/>
      <c r="AJ452" s="211"/>
      <c r="AK452" s="211"/>
      <c r="AL452" s="211"/>
      <c r="AM452" s="211"/>
      <c r="AN452" s="211"/>
      <c r="AO452" s="210"/>
    </row>
    <row r="453" spans="1:41" ht="63.75">
      <c r="A453" s="335" t="str">
        <f>'[1]2_ESTRUCTURA_PDM'!H74</f>
        <v>5.4.01</v>
      </c>
      <c r="B453" s="338">
        <f>'[1]2_ESTRUCTURA_PDM'!I74</f>
        <v>100</v>
      </c>
      <c r="C453" s="341" t="str">
        <f>'[1]2_ESTRUCTURA_PDM'!J74</f>
        <v>Vivienda segura, digna y sostenible</v>
      </c>
      <c r="D453" s="350" t="e">
        <f>#REF!</f>
        <v>#REF!</v>
      </c>
      <c r="E453" s="351" t="e">
        <f>#REF!</f>
        <v>#REF!</v>
      </c>
      <c r="F453" s="79">
        <f>'PROGRAMADO_METAS_PRODUCTO 2018'!F453</f>
        <v>414</v>
      </c>
      <c r="G453" s="136">
        <f>'PROGRAMADO_METAS_PRODUCTO 2018'!G453</f>
        <v>8</v>
      </c>
      <c r="H453" s="42" t="str">
        <f>'PROGRAMADO_METAS_PRODUCTO 2018'!I453</f>
        <v>Formular  e implementar el sistema de información de vivienda en el municipio</v>
      </c>
      <c r="I453" s="42">
        <f>'PROGRAMADO_METAS_PRODUCTO 2018'!J453</f>
        <v>100</v>
      </c>
      <c r="J453" s="42" t="str">
        <f>'PROGRAMADO_METAS_PRODUCTO 2018'!K453</f>
        <v>Incremento
(Acumulado)</v>
      </c>
      <c r="K453" s="79" t="str">
        <f>'PROGRAMADO_METAS_PRODUCTO 2018'!L453</f>
        <v>VIV414</v>
      </c>
      <c r="L453" s="79" t="str">
        <f>'PROGRAMADO_METAS_PRODUCTO 2018'!N453</f>
        <v>Porcentaje de avance en la formulación e implementación del sistema de información de vivienda en el municipio</v>
      </c>
      <c r="M453" s="79" t="str">
        <f>'PROGRAMADO_METAS_PRODUCTO 2018'!O453</f>
        <v>Promoción y Desarrollo de Proyectos de Vivienda y Solución de Necesidades Habitacionales</v>
      </c>
      <c r="N453" s="79">
        <f>'PROGRAMADO_METAS_PRODUCTO 2018'!Q453</f>
        <v>0</v>
      </c>
      <c r="O453" s="82">
        <f>'PROGRAMADO_METAS_PRODUCTO 2018'!R453</f>
        <v>5</v>
      </c>
      <c r="P453" s="82">
        <f>'PROGRAMADO_METAS_PRODUCTO 2018'!S453</f>
        <v>30</v>
      </c>
      <c r="Q453" s="82">
        <f>'PROGRAMADO_METAS_PRODUCTO 2018'!T453</f>
        <v>30</v>
      </c>
      <c r="R453" s="82">
        <f>'PROGRAMADO_METAS_PRODUCTO 2018'!U453</f>
        <v>35</v>
      </c>
      <c r="S453" s="79" t="str">
        <f>'PROGRAMADO_METAS_PRODUCTO 2018'!V453</f>
        <v>Caja de la Vivienda Popular</v>
      </c>
      <c r="T453" s="158"/>
      <c r="U453" s="14">
        <v>0</v>
      </c>
      <c r="V453" s="14">
        <v>0</v>
      </c>
      <c r="W453" s="14">
        <v>0</v>
      </c>
      <c r="X453" s="14">
        <v>0</v>
      </c>
      <c r="Y453" s="14">
        <v>0</v>
      </c>
      <c r="Z453" s="14">
        <v>0</v>
      </c>
      <c r="AA453" s="159">
        <v>0</v>
      </c>
      <c r="AB453" s="197"/>
      <c r="AC453" s="160">
        <v>0</v>
      </c>
      <c r="AD453" s="25">
        <v>0</v>
      </c>
      <c r="AE453" s="25">
        <v>0</v>
      </c>
      <c r="AF453" s="25">
        <v>5.7142857142857144</v>
      </c>
      <c r="AG453" s="25">
        <v>5.7142857142857144</v>
      </c>
      <c r="AH453" s="25">
        <v>5.7142857142857144</v>
      </c>
      <c r="AI453" s="25">
        <v>5.7142857142857144</v>
      </c>
      <c r="AJ453" s="25">
        <v>5.7142857142857144</v>
      </c>
      <c r="AK453" s="25">
        <v>14.285714285714285</v>
      </c>
      <c r="AL453" s="25">
        <v>42.857142857142854</v>
      </c>
      <c r="AM453" s="25">
        <v>42.857142857142854</v>
      </c>
      <c r="AN453" s="25">
        <v>42.857142857142854</v>
      </c>
      <c r="AO453" s="159">
        <v>42.857142857142854</v>
      </c>
    </row>
    <row r="454" spans="1:41" ht="63.75">
      <c r="A454" s="336"/>
      <c r="B454" s="339"/>
      <c r="C454" s="342"/>
      <c r="D454" s="350"/>
      <c r="E454" s="351"/>
      <c r="F454" s="35">
        <f>'PROGRAMADO_METAS_PRODUCTO 2018'!F454</f>
        <v>415</v>
      </c>
      <c r="G454" s="32">
        <f>'PROGRAMADO_METAS_PRODUCTO 2018'!G454</f>
        <v>8</v>
      </c>
      <c r="H454" s="33" t="str">
        <f>'PROGRAMADO_METAS_PRODUCTO 2018'!I454</f>
        <v>Formular y desarrollar el  plan estratégico habitacional de Manizales</v>
      </c>
      <c r="I454" s="33">
        <f>'PROGRAMADO_METAS_PRODUCTO 2018'!J454</f>
        <v>100</v>
      </c>
      <c r="J454" s="33" t="str">
        <f>'PROGRAMADO_METAS_PRODUCTO 2018'!K454</f>
        <v>Incremento
(Acumulado)</v>
      </c>
      <c r="K454" s="35" t="str">
        <f>'PROGRAMADO_METAS_PRODUCTO 2018'!L454</f>
        <v>VIV415</v>
      </c>
      <c r="L454" s="35" t="str">
        <f>'PROGRAMADO_METAS_PRODUCTO 2018'!N454</f>
        <v>Porcentaje de avance en la formulación e implementación del Plan Estratégico Habitacional de Manizales</v>
      </c>
      <c r="M454" s="35" t="str">
        <f>'PROGRAMADO_METAS_PRODUCTO 2018'!O454</f>
        <v>Promoción y Desarrollo de Proyectos de Vivienda y Solución de Necesidades Habitacionales</v>
      </c>
      <c r="N454" s="35">
        <f>'PROGRAMADO_METAS_PRODUCTO 2018'!Q454</f>
        <v>0</v>
      </c>
      <c r="O454" s="53">
        <f>'PROGRAMADO_METAS_PRODUCTO 2018'!R454</f>
        <v>5</v>
      </c>
      <c r="P454" s="53">
        <f>'PROGRAMADO_METAS_PRODUCTO 2018'!S454</f>
        <v>30</v>
      </c>
      <c r="Q454" s="53">
        <f>'PROGRAMADO_METAS_PRODUCTO 2018'!T454</f>
        <v>30</v>
      </c>
      <c r="R454" s="53">
        <f>'PROGRAMADO_METAS_PRODUCTO 2018'!U454</f>
        <v>35</v>
      </c>
      <c r="S454" s="35" t="str">
        <f>'PROGRAMADO_METAS_PRODUCTO 2018'!V454</f>
        <v>Caja de la Vivienda Popular</v>
      </c>
      <c r="T454" s="158"/>
      <c r="U454" s="14">
        <v>0</v>
      </c>
      <c r="V454" s="14">
        <v>0</v>
      </c>
      <c r="W454" s="14">
        <v>0</v>
      </c>
      <c r="X454" s="14">
        <v>0</v>
      </c>
      <c r="Y454" s="14">
        <v>0</v>
      </c>
      <c r="Z454" s="14">
        <v>0</v>
      </c>
      <c r="AA454" s="159">
        <v>0</v>
      </c>
      <c r="AB454" s="197"/>
      <c r="AC454" s="160">
        <v>0</v>
      </c>
      <c r="AD454" s="25">
        <v>0</v>
      </c>
      <c r="AE454" s="25">
        <v>0</v>
      </c>
      <c r="AF454" s="25">
        <v>2.8571428571428572</v>
      </c>
      <c r="AG454" s="25">
        <v>2.8571428571428572</v>
      </c>
      <c r="AH454" s="25">
        <v>2.8571428571428572</v>
      </c>
      <c r="AI454" s="25">
        <v>2.8571428571428572</v>
      </c>
      <c r="AJ454" s="25">
        <v>2.8571428571428572</v>
      </c>
      <c r="AK454" s="25">
        <v>2.8571428571428572</v>
      </c>
      <c r="AL454" s="25">
        <v>42.857142857142854</v>
      </c>
      <c r="AM454" s="25">
        <v>42.857142857142854</v>
      </c>
      <c r="AN454" s="25">
        <v>42.857142857142854</v>
      </c>
      <c r="AO454" s="159">
        <v>42.857142857142854</v>
      </c>
    </row>
    <row r="455" spans="1:41" ht="63.75">
      <c r="A455" s="336"/>
      <c r="B455" s="339"/>
      <c r="C455" s="342"/>
      <c r="D455" s="350"/>
      <c r="E455" s="351"/>
      <c r="F455" s="35">
        <f>'PROGRAMADO_METAS_PRODUCTO 2018'!F455</f>
        <v>416</v>
      </c>
      <c r="G455" s="101">
        <f>'PROGRAMADO_METAS_PRODUCTO 2018'!G455</f>
        <v>8</v>
      </c>
      <c r="H455" s="35" t="str">
        <f>'PROGRAMADO_METAS_PRODUCTO 2018'!I455</f>
        <v>Acompañamiento social al 100% hogares atendidos con programas de la Caja de la Vivienda Popular</v>
      </c>
      <c r="I455" s="35">
        <f>'PROGRAMADO_METAS_PRODUCTO 2018'!J455</f>
        <v>100</v>
      </c>
      <c r="J455" s="57" t="str">
        <f>'PROGRAMADO_METAS_PRODUCTO 2018'!K455</f>
        <v>Mantenimiento
(Stock)</v>
      </c>
      <c r="K455" s="35" t="str">
        <f>'PROGRAMADO_METAS_PRODUCTO 2018'!L455</f>
        <v>VIV416</v>
      </c>
      <c r="L455" s="35" t="str">
        <f>'PROGRAMADO_METAS_PRODUCTO 2018'!N455</f>
        <v>Hogares atendidos con acompañamiento social</v>
      </c>
      <c r="M455" s="35" t="str">
        <f>'PROGRAMADO_METAS_PRODUCTO 2018'!O455</f>
        <v>Promoción y Desarrollo de Proyectos de Vivienda y Solución de Necesidades Habitacionales</v>
      </c>
      <c r="N455" s="35">
        <f>'PROGRAMADO_METAS_PRODUCTO 2018'!Q455</f>
        <v>100</v>
      </c>
      <c r="O455" s="53">
        <f>'PROGRAMADO_METAS_PRODUCTO 2018'!R455</f>
        <v>100</v>
      </c>
      <c r="P455" s="53">
        <f>'PROGRAMADO_METAS_PRODUCTO 2018'!S455</f>
        <v>100</v>
      </c>
      <c r="Q455" s="53">
        <f>'PROGRAMADO_METAS_PRODUCTO 2018'!T455</f>
        <v>100</v>
      </c>
      <c r="R455" s="53">
        <f>'PROGRAMADO_METAS_PRODUCTO 2018'!U455</f>
        <v>100</v>
      </c>
      <c r="S455" s="35" t="str">
        <f>'PROGRAMADO_METAS_PRODUCTO 2018'!V455</f>
        <v>Caja de la Vivienda Popular</v>
      </c>
      <c r="T455" s="158"/>
      <c r="U455" s="14">
        <v>100</v>
      </c>
      <c r="V455" s="14">
        <v>100</v>
      </c>
      <c r="W455" s="14">
        <v>100</v>
      </c>
      <c r="X455" s="14">
        <v>100</v>
      </c>
      <c r="Y455" s="14">
        <v>100</v>
      </c>
      <c r="Z455" s="14">
        <v>100</v>
      </c>
      <c r="AA455" s="159">
        <v>100</v>
      </c>
      <c r="AB455" s="197"/>
      <c r="AC455" s="160">
        <v>0</v>
      </c>
      <c r="AD455" s="25">
        <v>0</v>
      </c>
      <c r="AE455" s="25">
        <v>0</v>
      </c>
      <c r="AF455" s="25">
        <v>100</v>
      </c>
      <c r="AG455" s="25">
        <v>100</v>
      </c>
      <c r="AH455" s="25">
        <v>100</v>
      </c>
      <c r="AI455" s="25">
        <v>100</v>
      </c>
      <c r="AJ455" s="25">
        <v>100</v>
      </c>
      <c r="AK455" s="25">
        <v>100</v>
      </c>
      <c r="AL455" s="25">
        <v>100</v>
      </c>
      <c r="AM455" s="25">
        <v>100</v>
      </c>
      <c r="AN455" s="25">
        <v>100</v>
      </c>
      <c r="AO455" s="159">
        <v>100</v>
      </c>
    </row>
    <row r="456" spans="1:41" ht="63.75">
      <c r="A456" s="336"/>
      <c r="B456" s="339"/>
      <c r="C456" s="342"/>
      <c r="D456" s="350"/>
      <c r="E456" s="351"/>
      <c r="F456" s="35">
        <f>'PROGRAMADO_METAS_PRODUCTO 2018'!F456</f>
        <v>417</v>
      </c>
      <c r="G456" s="32">
        <f>'PROGRAMADO_METAS_PRODUCTO 2018'!G456</f>
        <v>8</v>
      </c>
      <c r="H456" s="35" t="str">
        <f>'PROGRAMADO_METAS_PRODUCTO 2018'!I456</f>
        <v xml:space="preserve">Promover programas para 1.500 soluciones de vivienda    </v>
      </c>
      <c r="I456" s="57">
        <f>'PROGRAMADO_METAS_PRODUCTO 2018'!J456</f>
        <v>1500</v>
      </c>
      <c r="J456" s="57" t="str">
        <f>'PROGRAMADO_METAS_PRODUCTO 2018'!K456</f>
        <v>Incremento
(Flujo)</v>
      </c>
      <c r="K456" s="35" t="str">
        <f>'PROGRAMADO_METAS_PRODUCTO 2018'!L456</f>
        <v>VIV417</v>
      </c>
      <c r="L456" s="35" t="str">
        <f>'PROGRAMADO_METAS_PRODUCTO 2018'!N456</f>
        <v>Número de soluciones de vivienda gestionadas</v>
      </c>
      <c r="M456" s="35" t="str">
        <f>'PROGRAMADO_METAS_PRODUCTO 2018'!O456</f>
        <v>Promoción y Desarrollo de Proyectos de Vivienda y Solución de Necesidades Habitacionales</v>
      </c>
      <c r="N456" s="35">
        <f>'PROGRAMADO_METAS_PRODUCTO 2018'!Q456</f>
        <v>0</v>
      </c>
      <c r="O456" s="53">
        <f>'PROGRAMADO_METAS_PRODUCTO 2018'!R456</f>
        <v>0</v>
      </c>
      <c r="P456" s="53">
        <f>'PROGRAMADO_METAS_PRODUCTO 2018'!S456</f>
        <v>100</v>
      </c>
      <c r="Q456" s="53">
        <f>'PROGRAMADO_METAS_PRODUCTO 2018'!T456</f>
        <v>600</v>
      </c>
      <c r="R456" s="53">
        <f>'PROGRAMADO_METAS_PRODUCTO 2018'!U456</f>
        <v>800</v>
      </c>
      <c r="S456" s="35" t="str">
        <f>'PROGRAMADO_METAS_PRODUCTO 2018'!V456</f>
        <v>Caja de la Vivienda Popular</v>
      </c>
      <c r="T456" s="158"/>
      <c r="U456" s="35" t="s">
        <v>850</v>
      </c>
      <c r="V456" s="35" t="s">
        <v>850</v>
      </c>
      <c r="W456" s="35" t="s">
        <v>850</v>
      </c>
      <c r="X456" s="35" t="s">
        <v>850</v>
      </c>
      <c r="Y456" s="35" t="s">
        <v>850</v>
      </c>
      <c r="Z456" s="35" t="s">
        <v>850</v>
      </c>
      <c r="AA456" s="159" t="s">
        <v>850</v>
      </c>
      <c r="AB456" s="197"/>
      <c r="AC456" s="160">
        <v>2</v>
      </c>
      <c r="AD456" s="25">
        <v>2</v>
      </c>
      <c r="AE456" s="25">
        <v>2</v>
      </c>
      <c r="AF456" s="25">
        <v>2</v>
      </c>
      <c r="AG456" s="25">
        <v>2</v>
      </c>
      <c r="AH456" s="25">
        <v>2</v>
      </c>
      <c r="AI456" s="25">
        <v>2</v>
      </c>
      <c r="AJ456" s="25">
        <v>2</v>
      </c>
      <c r="AK456" s="25">
        <v>2</v>
      </c>
      <c r="AL456" s="25">
        <v>2</v>
      </c>
      <c r="AM456" s="25">
        <v>2</v>
      </c>
      <c r="AN456" s="25">
        <v>2</v>
      </c>
      <c r="AO456" s="159">
        <v>2</v>
      </c>
    </row>
    <row r="457" spans="1:41" ht="63.75">
      <c r="A457" s="336"/>
      <c r="B457" s="339"/>
      <c r="C457" s="342"/>
      <c r="D457" s="350"/>
      <c r="E457" s="351"/>
      <c r="F457" s="35">
        <f>'PROGRAMADO_METAS_PRODUCTO 2018'!F457</f>
        <v>418</v>
      </c>
      <c r="G457" s="98">
        <f>'PROGRAMADO_METAS_PRODUCTO 2018'!G457</f>
        <v>8</v>
      </c>
      <c r="H457" s="35" t="str">
        <f>'PROGRAMADO_METAS_PRODUCTO 2018'!I457</f>
        <v xml:space="preserve">Incrementar a 30 ha el inventario de inmuebles  de la CVP potencialmente urbanizables </v>
      </c>
      <c r="I457" s="57">
        <f>'PROGRAMADO_METAS_PRODUCTO 2018'!J457</f>
        <v>30</v>
      </c>
      <c r="J457" s="57" t="str">
        <f>'PROGRAMADO_METAS_PRODUCTO 2018'!K457</f>
        <v>Incremento
(Acumulado)</v>
      </c>
      <c r="K457" s="35" t="str">
        <f>'PROGRAMADO_METAS_PRODUCTO 2018'!L457</f>
        <v>VIV418</v>
      </c>
      <c r="L457" s="35" t="str">
        <f>'PROGRAMADO_METAS_PRODUCTO 2018'!N457</f>
        <v xml:space="preserve"> suelo urbanizable (ha)</v>
      </c>
      <c r="M457" s="35" t="str">
        <f>'PROGRAMADO_METAS_PRODUCTO 2018'!O457</f>
        <v>Promoción y Desarrollo de Proyectos de Vivienda y Solución de Necesidades Habitacionales</v>
      </c>
      <c r="N457" s="35">
        <f>'PROGRAMADO_METAS_PRODUCTO 2018'!Q457</f>
        <v>0</v>
      </c>
      <c r="O457" s="53">
        <f>'PROGRAMADO_METAS_PRODUCTO 2018'!R457</f>
        <v>0</v>
      </c>
      <c r="P457" s="53">
        <f>'PROGRAMADO_METAS_PRODUCTO 2018'!S457</f>
        <v>4</v>
      </c>
      <c r="Q457" s="53">
        <f>'PROGRAMADO_METAS_PRODUCTO 2018'!T457</f>
        <v>10</v>
      </c>
      <c r="R457" s="53">
        <f>'PROGRAMADO_METAS_PRODUCTO 2018'!U457</f>
        <v>16</v>
      </c>
      <c r="S457" s="35" t="str">
        <f>'PROGRAMADO_METAS_PRODUCTO 2018'!V457</f>
        <v>Caja de la Vivienda Popular</v>
      </c>
      <c r="T457" s="158"/>
      <c r="U457" s="35" t="s">
        <v>850</v>
      </c>
      <c r="V457" s="35" t="s">
        <v>850</v>
      </c>
      <c r="W457" s="35" t="s">
        <v>850</v>
      </c>
      <c r="X457" s="35" t="s">
        <v>850</v>
      </c>
      <c r="Y457" s="35" t="s">
        <v>850</v>
      </c>
      <c r="Z457" s="35" t="s">
        <v>850</v>
      </c>
      <c r="AA457" s="159" t="s">
        <v>850</v>
      </c>
      <c r="AB457" s="197"/>
      <c r="AC457" s="160">
        <v>0</v>
      </c>
      <c r="AD457" s="25">
        <v>0</v>
      </c>
      <c r="AE457" s="25">
        <v>0</v>
      </c>
      <c r="AF457" s="25">
        <v>0</v>
      </c>
      <c r="AG457" s="25">
        <v>0</v>
      </c>
      <c r="AH457" s="25">
        <v>0</v>
      </c>
      <c r="AI457" s="25">
        <v>0</v>
      </c>
      <c r="AJ457" s="25">
        <v>0</v>
      </c>
      <c r="AK457" s="25">
        <v>0</v>
      </c>
      <c r="AL457" s="25">
        <v>250</v>
      </c>
      <c r="AM457" s="25">
        <v>250</v>
      </c>
      <c r="AN457" s="25">
        <v>250</v>
      </c>
      <c r="AO457" s="159">
        <v>100</v>
      </c>
    </row>
    <row r="458" spans="1:41" ht="63.75">
      <c r="A458" s="336"/>
      <c r="B458" s="339"/>
      <c r="C458" s="342"/>
      <c r="D458" s="350"/>
      <c r="E458" s="351"/>
      <c r="F458" s="35">
        <f>'PROGRAMADO_METAS_PRODUCTO 2018'!F458</f>
        <v>419</v>
      </c>
      <c r="G458" s="98">
        <f>'PROGRAMADO_METAS_PRODUCTO 2018'!G458</f>
        <v>7</v>
      </c>
      <c r="H458" s="35" t="str">
        <f>'PROGRAMADO_METAS_PRODUCTO 2018'!I458</f>
        <v>Transformación por fases de la CVP</v>
      </c>
      <c r="I458" s="35">
        <f>'PROGRAMADO_METAS_PRODUCTO 2018'!J458</f>
        <v>100</v>
      </c>
      <c r="J458" s="35" t="str">
        <f>'PROGRAMADO_METAS_PRODUCTO 2018'!K458</f>
        <v>Incremento
(Acumulado)</v>
      </c>
      <c r="K458" s="35" t="str">
        <f>'PROGRAMADO_METAS_PRODUCTO 2018'!L458</f>
        <v>VIV419</v>
      </c>
      <c r="L458" s="35" t="str">
        <f>'PROGRAMADO_METAS_PRODUCTO 2018'!N458</f>
        <v>Actividades inmoviliarias implementadas</v>
      </c>
      <c r="M458" s="35" t="str">
        <f>'PROGRAMADO_METAS_PRODUCTO 2018'!O458</f>
        <v>Promoción y Desarrollo de Proyectos de Vivienda y Solución de Necesidades Habitacionales</v>
      </c>
      <c r="N458" s="35" t="str">
        <f>'PROGRAMADO_METAS_PRODUCTO 2018'!Q458</f>
        <v>ND</v>
      </c>
      <c r="O458" s="53">
        <f>'PROGRAMADO_METAS_PRODUCTO 2018'!R458</f>
        <v>25</v>
      </c>
      <c r="P458" s="53">
        <f>'PROGRAMADO_METAS_PRODUCTO 2018'!S458</f>
        <v>25</v>
      </c>
      <c r="Q458" s="53">
        <f>'PROGRAMADO_METAS_PRODUCTO 2018'!T458</f>
        <v>25</v>
      </c>
      <c r="R458" s="53">
        <f>'PROGRAMADO_METAS_PRODUCTO 2018'!U458</f>
        <v>25</v>
      </c>
      <c r="S458" s="35" t="str">
        <f>'PROGRAMADO_METAS_PRODUCTO 2018'!V458</f>
        <v>Caja de la Vivienda Popular</v>
      </c>
      <c r="T458" s="158"/>
      <c r="U458" s="14">
        <v>0</v>
      </c>
      <c r="V458" s="14">
        <v>0</v>
      </c>
      <c r="W458" s="14">
        <v>40</v>
      </c>
      <c r="X458" s="14">
        <v>40</v>
      </c>
      <c r="Y458" s="14">
        <v>40</v>
      </c>
      <c r="Z458" s="14">
        <v>100</v>
      </c>
      <c r="AA458" s="159">
        <v>100</v>
      </c>
      <c r="AB458" s="197"/>
      <c r="AC458" s="160">
        <v>50</v>
      </c>
      <c r="AD458" s="25">
        <v>50</v>
      </c>
      <c r="AE458" s="25">
        <v>50</v>
      </c>
      <c r="AF458" s="25">
        <v>50</v>
      </c>
      <c r="AG458" s="25">
        <v>50</v>
      </c>
      <c r="AH458" s="25">
        <v>50</v>
      </c>
      <c r="AI458" s="25">
        <v>50</v>
      </c>
      <c r="AJ458" s="25">
        <v>50</v>
      </c>
      <c r="AK458" s="25">
        <v>50</v>
      </c>
      <c r="AL458" s="25">
        <v>50</v>
      </c>
      <c r="AM458" s="25">
        <v>50</v>
      </c>
      <c r="AN458" s="25">
        <v>50</v>
      </c>
      <c r="AO458" s="159">
        <v>50</v>
      </c>
    </row>
    <row r="459" spans="1:41" ht="63.75">
      <c r="A459" s="336"/>
      <c r="B459" s="339"/>
      <c r="C459" s="342"/>
      <c r="D459" s="350"/>
      <c r="E459" s="351"/>
      <c r="F459" s="35">
        <f>'PROGRAMADO_METAS_PRODUCTO 2018'!F459</f>
        <v>420</v>
      </c>
      <c r="G459" s="98">
        <f>'PROGRAMADO_METAS_PRODUCTO 2018'!G459</f>
        <v>7</v>
      </c>
      <c r="H459" s="35" t="str">
        <f>'PROGRAMADO_METAS_PRODUCTO 2018'!I459</f>
        <v>Promover programas de mejoramiento integral y legalización de asentamientos humanos para  50 hogares</v>
      </c>
      <c r="I459" s="35">
        <f>'PROGRAMADO_METAS_PRODUCTO 2018'!J459</f>
        <v>50</v>
      </c>
      <c r="J459" s="35" t="str">
        <f>'PROGRAMADO_METAS_PRODUCTO 2018'!K459</f>
        <v>Incremento
(Acumulado)</v>
      </c>
      <c r="K459" s="35" t="str">
        <f>'PROGRAMADO_METAS_PRODUCTO 2018'!L459</f>
        <v>VIV420</v>
      </c>
      <c r="L459" s="35" t="str">
        <f>'PROGRAMADO_METAS_PRODUCTO 2018'!N459</f>
        <v>Hogares que acceden a legalización y mejoramiento integral</v>
      </c>
      <c r="M459" s="35" t="str">
        <f>'PROGRAMADO_METAS_PRODUCTO 2018'!O459</f>
        <v>Promoción y Desarrollo de Proyectos de Vivienda y Solución de Necesidades Habitacionales</v>
      </c>
      <c r="N459" s="35" t="str">
        <f>'PROGRAMADO_METAS_PRODUCTO 2018'!Q459</f>
        <v>ND</v>
      </c>
      <c r="O459" s="53">
        <f>'PROGRAMADO_METAS_PRODUCTO 2018'!R459</f>
        <v>0</v>
      </c>
      <c r="P459" s="53">
        <f>'PROGRAMADO_METAS_PRODUCTO 2018'!S459</f>
        <v>10</v>
      </c>
      <c r="Q459" s="53">
        <f>'PROGRAMADO_METAS_PRODUCTO 2018'!T459</f>
        <v>20</v>
      </c>
      <c r="R459" s="53">
        <f>'PROGRAMADO_METAS_PRODUCTO 2018'!U459</f>
        <v>20</v>
      </c>
      <c r="S459" s="35" t="str">
        <f>'PROGRAMADO_METAS_PRODUCTO 2018'!V459</f>
        <v>Caja de la Vivienda Popular</v>
      </c>
      <c r="T459" s="158"/>
      <c r="U459" s="35" t="s">
        <v>850</v>
      </c>
      <c r="V459" s="35" t="s">
        <v>850</v>
      </c>
      <c r="W459" s="35" t="s">
        <v>850</v>
      </c>
      <c r="X459" s="35" t="s">
        <v>850</v>
      </c>
      <c r="Y459" s="35" t="s">
        <v>850</v>
      </c>
      <c r="Z459" s="35" t="s">
        <v>850</v>
      </c>
      <c r="AA459" s="159" t="s">
        <v>850</v>
      </c>
      <c r="AB459" s="197"/>
      <c r="AC459" s="160">
        <v>0</v>
      </c>
      <c r="AD459" s="25">
        <v>0</v>
      </c>
      <c r="AE459" s="25">
        <v>0</v>
      </c>
      <c r="AF459" s="25">
        <v>0</v>
      </c>
      <c r="AG459" s="25">
        <v>0</v>
      </c>
      <c r="AH459" s="25">
        <v>0</v>
      </c>
      <c r="AI459" s="25">
        <v>0</v>
      </c>
      <c r="AJ459" s="25">
        <v>0</v>
      </c>
      <c r="AK459" s="25">
        <v>0</v>
      </c>
      <c r="AL459" s="25">
        <v>0</v>
      </c>
      <c r="AM459" s="25">
        <v>0</v>
      </c>
      <c r="AN459" s="25">
        <v>0</v>
      </c>
      <c r="AO459" s="159">
        <v>0</v>
      </c>
    </row>
    <row r="460" spans="1:41" ht="63.75">
      <c r="A460" s="336"/>
      <c r="B460" s="339"/>
      <c r="C460" s="342"/>
      <c r="D460" s="350"/>
      <c r="E460" s="351"/>
      <c r="F460" s="35">
        <f>'PROGRAMADO_METAS_PRODUCTO 2018'!F460</f>
        <v>421.1</v>
      </c>
      <c r="G460" s="98">
        <f>'PROGRAMADO_METAS_PRODUCTO 2018'!G460</f>
        <v>8</v>
      </c>
      <c r="H460" s="35" t="str">
        <f>'PROGRAMADO_METAS_PRODUCTO 2018'!I460</f>
        <v xml:space="preserve">Intervenir  600 hogares rurales con mejoramiento de vivienda                        </v>
      </c>
      <c r="I460" s="35">
        <f>'PROGRAMADO_METAS_PRODUCTO 2018'!J460</f>
        <v>600</v>
      </c>
      <c r="J460" s="35" t="str">
        <f>'PROGRAMADO_METAS_PRODUCTO 2018'!K460</f>
        <v>Incremento
(Flujo)</v>
      </c>
      <c r="K460" s="35" t="str">
        <f>'PROGRAMADO_METAS_PRODUCTO 2018'!L460</f>
        <v>VIV421.1</v>
      </c>
      <c r="L460" s="35" t="str">
        <f>'PROGRAMADO_METAS_PRODUCTO 2018'!N460</f>
        <v>Hogares rurales intervenidos con mejoramiento</v>
      </c>
      <c r="M460" s="35" t="str">
        <f>'PROGRAMADO_METAS_PRODUCTO 2018'!O460</f>
        <v>Promoción y Desarrollo de Proyectos de Vivienda y Solución de Necesidades Habitacionales</v>
      </c>
      <c r="N460" s="35">
        <f>'PROGRAMADO_METAS_PRODUCTO 2018'!Q460</f>
        <v>0</v>
      </c>
      <c r="O460" s="53">
        <f>'PROGRAMADO_METAS_PRODUCTO 2018'!R460</f>
        <v>30</v>
      </c>
      <c r="P460" s="53">
        <f>'PROGRAMADO_METAS_PRODUCTO 2018'!S460</f>
        <v>170</v>
      </c>
      <c r="Q460" s="53">
        <f>'PROGRAMADO_METAS_PRODUCTO 2018'!T460</f>
        <v>200</v>
      </c>
      <c r="R460" s="53">
        <f>'PROGRAMADO_METAS_PRODUCTO 2018'!U460</f>
        <v>200</v>
      </c>
      <c r="S460" s="35" t="str">
        <f>'PROGRAMADO_METAS_PRODUCTO 2018'!V460</f>
        <v>Caja de la Vivienda Popular</v>
      </c>
      <c r="T460" s="158"/>
      <c r="U460" s="14">
        <v>73.333333333333329</v>
      </c>
      <c r="V460" s="14">
        <v>76.666666666666671</v>
      </c>
      <c r="W460" s="14">
        <v>103.33333333333334</v>
      </c>
      <c r="X460" s="14">
        <v>133.33333333333331</v>
      </c>
      <c r="Y460" s="14">
        <v>150</v>
      </c>
      <c r="Z460" s="14">
        <v>176.66666666666666</v>
      </c>
      <c r="AA460" s="159">
        <v>100</v>
      </c>
      <c r="AB460" s="197"/>
      <c r="AC460" s="160">
        <v>13.529411764705882</v>
      </c>
      <c r="AD460" s="25">
        <v>13.529411764705882</v>
      </c>
      <c r="AE460" s="25">
        <v>13.529411764705882</v>
      </c>
      <c r="AF460" s="25">
        <v>13.529411764705882</v>
      </c>
      <c r="AG460" s="25">
        <v>13.529411764705882</v>
      </c>
      <c r="AH460" s="25">
        <v>13.529411764705882</v>
      </c>
      <c r="AI460" s="25">
        <v>13.529411764705882</v>
      </c>
      <c r="AJ460" s="25">
        <v>13.529411764705882</v>
      </c>
      <c r="AK460" s="25">
        <v>13.529411764705882</v>
      </c>
      <c r="AL460" s="25">
        <v>13.529411764705882</v>
      </c>
      <c r="AM460" s="25">
        <v>13.529411764705882</v>
      </c>
      <c r="AN460" s="25">
        <v>13.529411764705882</v>
      </c>
      <c r="AO460" s="159">
        <v>13.529411764705882</v>
      </c>
    </row>
    <row r="461" spans="1:41" ht="63.75">
      <c r="A461" s="336"/>
      <c r="B461" s="339"/>
      <c r="C461" s="342"/>
      <c r="D461" s="350"/>
      <c r="E461" s="351"/>
      <c r="F461" s="35">
        <f>'PROGRAMADO_METAS_PRODUCTO 2018'!F461</f>
        <v>421.2</v>
      </c>
      <c r="G461" s="98">
        <f>'PROGRAMADO_METAS_PRODUCTO 2018'!G461</f>
        <v>8</v>
      </c>
      <c r="H461" s="35" t="str">
        <f>'PROGRAMADO_METAS_PRODUCTO 2018'!I461</f>
        <v xml:space="preserve">Intervenir  400 hogares urbanos con mejoramiento de vivienda          </v>
      </c>
      <c r="I461" s="35">
        <f>'PROGRAMADO_METAS_PRODUCTO 2018'!J461</f>
        <v>400</v>
      </c>
      <c r="J461" s="35" t="str">
        <f>'PROGRAMADO_METAS_PRODUCTO 2018'!K461</f>
        <v>Incremento
(Flujo)</v>
      </c>
      <c r="K461" s="35" t="str">
        <f>'PROGRAMADO_METAS_PRODUCTO 2018'!L461</f>
        <v>VIV421.2</v>
      </c>
      <c r="L461" s="35" t="str">
        <f>'PROGRAMADO_METAS_PRODUCTO 2018'!N461</f>
        <v>Hogares urbanos intervenidos con mejoramiento</v>
      </c>
      <c r="M461" s="35" t="str">
        <f>'PROGRAMADO_METAS_PRODUCTO 2018'!O461</f>
        <v>Promoción y Desarrollo de Proyectos de Vivienda y Solución de Necesidades Habitacionales</v>
      </c>
      <c r="N461" s="35">
        <f>'PROGRAMADO_METAS_PRODUCTO 2018'!Q461</f>
        <v>0</v>
      </c>
      <c r="O461" s="53">
        <f>'PROGRAMADO_METAS_PRODUCTO 2018'!R461</f>
        <v>100</v>
      </c>
      <c r="P461" s="53">
        <f>'PROGRAMADO_METAS_PRODUCTO 2018'!S461</f>
        <v>100</v>
      </c>
      <c r="Q461" s="53">
        <f>'PROGRAMADO_METAS_PRODUCTO 2018'!T461</f>
        <v>100</v>
      </c>
      <c r="R461" s="53">
        <f>'PROGRAMADO_METAS_PRODUCTO 2018'!U461</f>
        <v>100</v>
      </c>
      <c r="S461" s="35" t="str">
        <f>'PROGRAMADO_METAS_PRODUCTO 2018'!V461</f>
        <v>Caja de la Vivienda Popular</v>
      </c>
      <c r="T461" s="158"/>
      <c r="U461" s="14">
        <v>34</v>
      </c>
      <c r="V461" s="14">
        <v>80</v>
      </c>
      <c r="W461" s="14">
        <v>94</v>
      </c>
      <c r="X461" s="14">
        <v>109.00000000000001</v>
      </c>
      <c r="Y461" s="14">
        <v>111.00000000000001</v>
      </c>
      <c r="Z461" s="14">
        <v>118</v>
      </c>
      <c r="AA461" s="159">
        <v>100</v>
      </c>
      <c r="AB461" s="197"/>
      <c r="AC461" s="160">
        <v>18</v>
      </c>
      <c r="AD461" s="25">
        <v>18</v>
      </c>
      <c r="AE461" s="25">
        <v>18</v>
      </c>
      <c r="AF461" s="25">
        <v>18</v>
      </c>
      <c r="AG461" s="25">
        <v>18</v>
      </c>
      <c r="AH461" s="25">
        <v>18</v>
      </c>
      <c r="AI461" s="25">
        <v>18</v>
      </c>
      <c r="AJ461" s="25">
        <v>18</v>
      </c>
      <c r="AK461" s="25">
        <v>18</v>
      </c>
      <c r="AL461" s="25">
        <v>18</v>
      </c>
      <c r="AM461" s="25">
        <v>18</v>
      </c>
      <c r="AN461" s="25">
        <v>18</v>
      </c>
      <c r="AO461" s="159">
        <v>18</v>
      </c>
    </row>
    <row r="462" spans="1:41" ht="63.75">
      <c r="A462" s="336"/>
      <c r="B462" s="339"/>
      <c r="C462" s="342"/>
      <c r="D462" s="350"/>
      <c r="E462" s="351"/>
      <c r="F462" s="35">
        <f>'PROGRAMADO_METAS_PRODUCTO 2018'!F462</f>
        <v>422</v>
      </c>
      <c r="G462" s="98">
        <f>'PROGRAMADO_METAS_PRODUCTO 2018'!G462</f>
        <v>8</v>
      </c>
      <c r="H462" s="35" t="str">
        <f>'PROGRAMADO_METAS_PRODUCTO 2018'!I462</f>
        <v xml:space="preserve">Intervenir 200 predios con titulación  </v>
      </c>
      <c r="I462" s="35">
        <f>'PROGRAMADO_METAS_PRODUCTO 2018'!J462</f>
        <v>200</v>
      </c>
      <c r="J462" s="35" t="str">
        <f>'PROGRAMADO_METAS_PRODUCTO 2018'!K462</f>
        <v>Incremento
(Acumulado)</v>
      </c>
      <c r="K462" s="35" t="str">
        <f>'PROGRAMADO_METAS_PRODUCTO 2018'!L462</f>
        <v>VIV422</v>
      </c>
      <c r="L462" s="35" t="str">
        <f>'PROGRAMADO_METAS_PRODUCTO 2018'!N462</f>
        <v>Hogares que acceden al título  del predio</v>
      </c>
      <c r="M462" s="35" t="str">
        <f>'PROGRAMADO_METAS_PRODUCTO 2018'!O462</f>
        <v>Promoción y Desarrollo de Proyectos de Vivienda y Solución de Necesidades Habitacionales</v>
      </c>
      <c r="N462" s="35">
        <f>'PROGRAMADO_METAS_PRODUCTO 2018'!Q462</f>
        <v>86</v>
      </c>
      <c r="O462" s="53">
        <f>'PROGRAMADO_METAS_PRODUCTO 2018'!R462</f>
        <v>50</v>
      </c>
      <c r="P462" s="53">
        <f>'PROGRAMADO_METAS_PRODUCTO 2018'!S462</f>
        <v>50</v>
      </c>
      <c r="Q462" s="53">
        <f>'PROGRAMADO_METAS_PRODUCTO 2018'!T462</f>
        <v>50</v>
      </c>
      <c r="R462" s="53">
        <f>'PROGRAMADO_METAS_PRODUCTO 2018'!U462</f>
        <v>50</v>
      </c>
      <c r="S462" s="35" t="str">
        <f>'PROGRAMADO_METAS_PRODUCTO 2018'!V462</f>
        <v>Caja de la Vivienda Popular</v>
      </c>
      <c r="T462" s="158"/>
      <c r="U462" s="14">
        <v>10</v>
      </c>
      <c r="V462" s="14">
        <v>20</v>
      </c>
      <c r="W462" s="14">
        <v>22</v>
      </c>
      <c r="X462" s="14">
        <v>30</v>
      </c>
      <c r="Y462" s="14">
        <v>30</v>
      </c>
      <c r="Z462" s="14">
        <v>30</v>
      </c>
      <c r="AA462" s="159">
        <v>30</v>
      </c>
      <c r="AB462" s="197"/>
      <c r="AC462" s="160">
        <v>0</v>
      </c>
      <c r="AD462" s="25">
        <v>0</v>
      </c>
      <c r="AE462" s="25">
        <v>0</v>
      </c>
      <c r="AF462" s="25">
        <v>0</v>
      </c>
      <c r="AG462" s="25">
        <v>0</v>
      </c>
      <c r="AH462" s="25">
        <v>0</v>
      </c>
      <c r="AI462" s="25">
        <v>0</v>
      </c>
      <c r="AJ462" s="25">
        <v>0</v>
      </c>
      <c r="AK462" s="25">
        <v>0</v>
      </c>
      <c r="AL462" s="25">
        <v>0</v>
      </c>
      <c r="AM462" s="25">
        <v>0</v>
      </c>
      <c r="AN462" s="25">
        <v>0</v>
      </c>
      <c r="AO462" s="159">
        <v>0</v>
      </c>
    </row>
    <row r="463" spans="1:41" ht="63.75">
      <c r="A463" s="336"/>
      <c r="B463" s="339"/>
      <c r="C463" s="342"/>
      <c r="D463" s="350"/>
      <c r="E463" s="351"/>
      <c r="F463" s="35">
        <f>'PROGRAMADO_METAS_PRODUCTO 2018'!F463</f>
        <v>423</v>
      </c>
      <c r="G463" s="98">
        <f>'PROGRAMADO_METAS_PRODUCTO 2018'!G463</f>
        <v>8</v>
      </c>
      <c r="H463" s="35" t="str">
        <f>'PROGRAMADO_METAS_PRODUCTO 2018'!I463</f>
        <v>Incrementar en 100 el número de soluciones alternativas de vivienda</v>
      </c>
      <c r="I463" s="35">
        <f>'PROGRAMADO_METAS_PRODUCTO 2018'!J463</f>
        <v>100</v>
      </c>
      <c r="J463" s="35" t="str">
        <f>'PROGRAMADO_METAS_PRODUCTO 2018'!K463</f>
        <v>Incremento
(Flujo)</v>
      </c>
      <c r="K463" s="35" t="str">
        <f>'PROGRAMADO_METAS_PRODUCTO 2018'!L463</f>
        <v>VIV423</v>
      </c>
      <c r="L463" s="35" t="str">
        <f>'PROGRAMADO_METAS_PRODUCTO 2018'!N463</f>
        <v xml:space="preserve">Hogares que acceden a soluciones alternativas de vivienda </v>
      </c>
      <c r="M463" s="35" t="str">
        <f>'PROGRAMADO_METAS_PRODUCTO 2018'!O463</f>
        <v>Promoción y Desarrollo de Proyectos de Vivienda y Solución de Necesidades Habitacionales</v>
      </c>
      <c r="N463" s="35">
        <f>'PROGRAMADO_METAS_PRODUCTO 2018'!Q463</f>
        <v>0</v>
      </c>
      <c r="O463" s="53">
        <f>'PROGRAMADO_METAS_PRODUCTO 2018'!R463</f>
        <v>10</v>
      </c>
      <c r="P463" s="53">
        <f>'PROGRAMADO_METAS_PRODUCTO 2018'!S463</f>
        <v>20</v>
      </c>
      <c r="Q463" s="53">
        <f>'PROGRAMADO_METAS_PRODUCTO 2018'!T463</f>
        <v>35</v>
      </c>
      <c r="R463" s="53">
        <f>'PROGRAMADO_METAS_PRODUCTO 2018'!U463</f>
        <v>35</v>
      </c>
      <c r="S463" s="35" t="str">
        <f>'PROGRAMADO_METAS_PRODUCTO 2018'!V463</f>
        <v>Caja de la Vivienda Popular</v>
      </c>
      <c r="T463" s="158"/>
      <c r="U463" s="14">
        <v>30</v>
      </c>
      <c r="V463" s="14">
        <v>30</v>
      </c>
      <c r="W463" s="14">
        <v>30</v>
      </c>
      <c r="X463" s="14">
        <v>30</v>
      </c>
      <c r="Y463" s="14">
        <v>60</v>
      </c>
      <c r="Z463" s="14">
        <v>60</v>
      </c>
      <c r="AA463" s="159">
        <v>60</v>
      </c>
      <c r="AB463" s="197"/>
      <c r="AC463" s="160">
        <v>0</v>
      </c>
      <c r="AD463" s="25">
        <v>0</v>
      </c>
      <c r="AE463" s="25">
        <v>0</v>
      </c>
      <c r="AF463" s="25">
        <v>0</v>
      </c>
      <c r="AG463" s="25">
        <v>0</v>
      </c>
      <c r="AH463" s="25">
        <v>0</v>
      </c>
      <c r="AI463" s="25">
        <v>0</v>
      </c>
      <c r="AJ463" s="25">
        <v>0</v>
      </c>
      <c r="AK463" s="25">
        <v>0</v>
      </c>
      <c r="AL463" s="25">
        <v>0</v>
      </c>
      <c r="AM463" s="25">
        <v>0</v>
      </c>
      <c r="AN463" s="25">
        <v>0</v>
      </c>
      <c r="AO463" s="159">
        <v>0</v>
      </c>
    </row>
    <row r="464" spans="1:41" ht="63.75">
      <c r="A464" s="336"/>
      <c r="B464" s="339"/>
      <c r="C464" s="342"/>
      <c r="D464" s="350"/>
      <c r="E464" s="351"/>
      <c r="F464" s="35">
        <f>'PROGRAMADO_METAS_PRODUCTO 2018'!F464</f>
        <v>424.1</v>
      </c>
      <c r="G464" s="22">
        <f>'PROGRAMADO_METAS_PRODUCTO 2018'!G464</f>
        <v>7</v>
      </c>
      <c r="H464" s="35" t="str">
        <f>'PROGRAMADO_METAS_PRODUCTO 2018'!I464</f>
        <v>Con alianzas público-privadas promover la construcción de 800 viviendas urbanas</v>
      </c>
      <c r="I464" s="35">
        <f>'PROGRAMADO_METAS_PRODUCTO 2018'!J464</f>
        <v>800</v>
      </c>
      <c r="J464" s="35" t="str">
        <f>'PROGRAMADO_METAS_PRODUCTO 2018'!K464</f>
        <v>Incremento
(Acumulado)</v>
      </c>
      <c r="K464" s="35" t="str">
        <f>'PROGRAMADO_METAS_PRODUCTO 2018'!L464</f>
        <v>VIV424.1</v>
      </c>
      <c r="L464" s="35" t="str">
        <f>'PROGRAMADO_METAS_PRODUCTO 2018'!N464</f>
        <v>Hogares urbanos que acceden a soluciones de vivienda</v>
      </c>
      <c r="M464" s="35" t="str">
        <f>'PROGRAMADO_METAS_PRODUCTO 2018'!O464</f>
        <v>Promoción y Desarrollo de Proyectos de Vivienda y Solución de Necesidades Habitacionales</v>
      </c>
      <c r="N464" s="35">
        <f>'PROGRAMADO_METAS_PRODUCTO 2018'!Q464</f>
        <v>0</v>
      </c>
      <c r="O464" s="53">
        <f>'PROGRAMADO_METAS_PRODUCTO 2018'!R464</f>
        <v>0</v>
      </c>
      <c r="P464" s="53">
        <f>'PROGRAMADO_METAS_PRODUCTO 2018'!S464</f>
        <v>0</v>
      </c>
      <c r="Q464" s="53">
        <f>'PROGRAMADO_METAS_PRODUCTO 2018'!T464</f>
        <v>200</v>
      </c>
      <c r="R464" s="53">
        <f>'PROGRAMADO_METAS_PRODUCTO 2018'!U464</f>
        <v>600</v>
      </c>
      <c r="S464" s="35" t="str">
        <f>'PROGRAMADO_METAS_PRODUCTO 2018'!V464</f>
        <v>Caja de la Vivienda Popular</v>
      </c>
      <c r="T464" s="158"/>
      <c r="U464" s="35" t="s">
        <v>850</v>
      </c>
      <c r="V464" s="35" t="s">
        <v>850</v>
      </c>
      <c r="W464" s="35" t="s">
        <v>850</v>
      </c>
      <c r="X464" s="35" t="s">
        <v>850</v>
      </c>
      <c r="Y464" s="35" t="s">
        <v>850</v>
      </c>
      <c r="Z464" s="35" t="s">
        <v>850</v>
      </c>
      <c r="AA464" s="159" t="s">
        <v>850</v>
      </c>
      <c r="AB464" s="197"/>
      <c r="AC464" s="176" t="s">
        <v>850</v>
      </c>
      <c r="AD464" s="25" t="s">
        <v>850</v>
      </c>
      <c r="AE464" s="25" t="s">
        <v>850</v>
      </c>
      <c r="AF464" s="25" t="s">
        <v>850</v>
      </c>
      <c r="AG464" s="25" t="s">
        <v>850</v>
      </c>
      <c r="AH464" s="25" t="s">
        <v>850</v>
      </c>
      <c r="AI464" s="25" t="s">
        <v>850</v>
      </c>
      <c r="AJ464" s="25" t="s">
        <v>850</v>
      </c>
      <c r="AK464" s="25" t="s">
        <v>850</v>
      </c>
      <c r="AL464" s="25" t="s">
        <v>850</v>
      </c>
      <c r="AM464" s="25" t="s">
        <v>850</v>
      </c>
      <c r="AN464" s="25" t="s">
        <v>850</v>
      </c>
      <c r="AO464" s="159" t="s">
        <v>850</v>
      </c>
    </row>
    <row r="465" spans="1:41" ht="63.75">
      <c r="A465" s="337"/>
      <c r="B465" s="340"/>
      <c r="C465" s="342"/>
      <c r="D465" s="350"/>
      <c r="E465" s="351"/>
      <c r="F465" s="33">
        <f>'PROGRAMADO_METAS_PRODUCTO 2018'!F465</f>
        <v>424.2</v>
      </c>
      <c r="G465" s="32">
        <f>'PROGRAMADO_METAS_PRODUCTO 2018'!G465</f>
        <v>7</v>
      </c>
      <c r="H465" s="33" t="str">
        <f>'PROGRAMADO_METAS_PRODUCTO 2018'!I465</f>
        <v xml:space="preserve">Con alianzas público-privadas promover la construcción de 200 viviendas rurales </v>
      </c>
      <c r="I465" s="33">
        <f>'PROGRAMADO_METAS_PRODUCTO 2018'!J465</f>
        <v>200</v>
      </c>
      <c r="J465" s="33" t="str">
        <f>'PROGRAMADO_METAS_PRODUCTO 2018'!K465</f>
        <v>Incremento</v>
      </c>
      <c r="K465" s="33" t="str">
        <f>'PROGRAMADO_METAS_PRODUCTO 2018'!L465</f>
        <v>VIV424.2</v>
      </c>
      <c r="L465" s="33" t="str">
        <f>'PROGRAMADO_METAS_PRODUCTO 2018'!N465</f>
        <v>Hogares rurales que acceden a soluciones de vivienda</v>
      </c>
      <c r="M465" s="33" t="str">
        <f>'PROGRAMADO_METAS_PRODUCTO 2018'!O465</f>
        <v>Promoción y Desarrollo de Proyectos de Vivienda y Solución de Necesidades Habitacionales</v>
      </c>
      <c r="N465" s="33">
        <f>'PROGRAMADO_METAS_PRODUCTO 2018'!Q465</f>
        <v>0</v>
      </c>
      <c r="O465" s="45">
        <f>'PROGRAMADO_METAS_PRODUCTO 2018'!R465</f>
        <v>0</v>
      </c>
      <c r="P465" s="45">
        <f>'PROGRAMADO_METAS_PRODUCTO 2018'!S465</f>
        <v>0</v>
      </c>
      <c r="Q465" s="45">
        <f>'PROGRAMADO_METAS_PRODUCTO 2018'!T465</f>
        <v>0</v>
      </c>
      <c r="R465" s="45">
        <f>'PROGRAMADO_METAS_PRODUCTO 2018'!U465</f>
        <v>200</v>
      </c>
      <c r="S465" s="33" t="str">
        <f>'PROGRAMADO_METAS_PRODUCTO 2018'!V465</f>
        <v>Caja de la Vivienda Popular</v>
      </c>
      <c r="T465" s="158"/>
      <c r="U465" s="35" t="s">
        <v>850</v>
      </c>
      <c r="V465" s="35" t="s">
        <v>850</v>
      </c>
      <c r="W465" s="35" t="s">
        <v>850</v>
      </c>
      <c r="X465" s="35" t="s">
        <v>850</v>
      </c>
      <c r="Y465" s="35" t="s">
        <v>850</v>
      </c>
      <c r="Z465" s="35" t="s">
        <v>850</v>
      </c>
      <c r="AA465" s="159" t="s">
        <v>850</v>
      </c>
      <c r="AB465" s="197"/>
      <c r="AC465" s="176" t="s">
        <v>850</v>
      </c>
      <c r="AD465" s="25" t="s">
        <v>850</v>
      </c>
      <c r="AE465" s="25" t="s">
        <v>850</v>
      </c>
      <c r="AF465" s="25" t="s">
        <v>850</v>
      </c>
      <c r="AG465" s="25" t="s">
        <v>850</v>
      </c>
      <c r="AH465" s="25" t="s">
        <v>850</v>
      </c>
      <c r="AI465" s="25" t="s">
        <v>850</v>
      </c>
      <c r="AJ465" s="25" t="s">
        <v>850</v>
      </c>
      <c r="AK465" s="25" t="s">
        <v>850</v>
      </c>
      <c r="AL465" s="25" t="s">
        <v>850</v>
      </c>
      <c r="AM465" s="25" t="s">
        <v>850</v>
      </c>
      <c r="AN465" s="25" t="s">
        <v>850</v>
      </c>
      <c r="AO465" s="159" t="s">
        <v>850</v>
      </c>
    </row>
    <row r="466" spans="1:41" s="20" customFormat="1" ht="15.75" customHeight="1">
      <c r="A466" s="125" t="s">
        <v>165</v>
      </c>
      <c r="B466" s="126"/>
      <c r="C466" s="125" t="s">
        <v>165</v>
      </c>
      <c r="D466" s="126"/>
      <c r="E466" s="126"/>
      <c r="F466" s="126"/>
      <c r="G466" s="126"/>
      <c r="H466" s="126"/>
      <c r="I466" s="126"/>
      <c r="J466" s="126"/>
      <c r="K466" s="126"/>
      <c r="L466" s="126"/>
      <c r="M466" s="126"/>
      <c r="N466" s="126"/>
      <c r="O466" s="126"/>
      <c r="P466" s="126"/>
      <c r="Q466" s="126"/>
      <c r="R466" s="126"/>
      <c r="S466" s="128"/>
      <c r="T466" s="158"/>
      <c r="U466" s="209"/>
      <c r="V466" s="209"/>
      <c r="W466" s="209"/>
      <c r="X466" s="209"/>
      <c r="Y466" s="209"/>
      <c r="Z466" s="209"/>
      <c r="AA466" s="210"/>
      <c r="AB466" s="42"/>
      <c r="AC466" s="211"/>
      <c r="AD466" s="211"/>
      <c r="AE466" s="211"/>
      <c r="AF466" s="211"/>
      <c r="AG466" s="211"/>
      <c r="AH466" s="211"/>
      <c r="AI466" s="211"/>
      <c r="AJ466" s="211"/>
      <c r="AK466" s="211"/>
      <c r="AL466" s="211"/>
      <c r="AM466" s="211"/>
      <c r="AN466" s="211"/>
      <c r="AO466" s="211"/>
    </row>
    <row r="467" spans="1:41" ht="38.25">
      <c r="A467" s="335" t="str">
        <f>'[1]2_ESTRUCTURA_PDM'!H75</f>
        <v>5.5.01</v>
      </c>
      <c r="B467" s="338">
        <f>'[1]2_ESTRUCTURA_PDM'!I75</f>
        <v>100</v>
      </c>
      <c r="C467" s="341" t="str">
        <f>'[1]2_ESTRUCTURA_PDM'!J75</f>
        <v>Planeación estratégica del macroproyecto San José</v>
      </c>
      <c r="D467" s="343" t="e">
        <f>#REF!</f>
        <v>#REF!</v>
      </c>
      <c r="E467" s="346" t="e">
        <f>#REF!</f>
        <v>#REF!</v>
      </c>
      <c r="F467" s="139">
        <f>'PROGRAMADO_METAS_PRODUCTO 2018'!F467</f>
        <v>425</v>
      </c>
      <c r="G467" s="86">
        <f>'PROGRAMADO_METAS_PRODUCTO 2018'!G467</f>
        <v>25</v>
      </c>
      <c r="H467" s="79" t="str">
        <f>'PROGRAMADO_METAS_PRODUCTO 2018'!I467</f>
        <v>Formular un plan de inversión para la ejecución de los recursos frente a la generación del suelo</v>
      </c>
      <c r="I467" s="79">
        <f>'PROGRAMADO_METAS_PRODUCTO 2018'!J467</f>
        <v>1</v>
      </c>
      <c r="J467" s="79" t="str">
        <f>'PROGRAMADO_METAS_PRODUCTO 2018'!K467</f>
        <v>Incremento</v>
      </c>
      <c r="K467" s="79" t="str">
        <f>'PROGRAMADO_METAS_PRODUCTO 2018'!L467</f>
        <v>ERU425</v>
      </c>
      <c r="L467" s="79" t="str">
        <f>'PROGRAMADO_METAS_PRODUCTO 2018'!N467</f>
        <v>Plan de inversión formulado</v>
      </c>
      <c r="M467" s="79" t="str">
        <f>'PROGRAMADO_METAS_PRODUCTO 2018'!O467</f>
        <v>NA</v>
      </c>
      <c r="N467" s="79">
        <f>'PROGRAMADO_METAS_PRODUCTO 2018'!Q467</f>
        <v>0</v>
      </c>
      <c r="O467" s="82">
        <f>'PROGRAMADO_METAS_PRODUCTO 2018'!R467</f>
        <v>0</v>
      </c>
      <c r="P467" s="140">
        <f>'PROGRAMADO_METAS_PRODUCTO 2018'!S467</f>
        <v>1</v>
      </c>
      <c r="Q467" s="140">
        <f>'PROGRAMADO_METAS_PRODUCTO 2018'!T467</f>
        <v>0</v>
      </c>
      <c r="R467" s="140">
        <f>'PROGRAMADO_METAS_PRODUCTO 2018'!U467</f>
        <v>0</v>
      </c>
      <c r="S467" s="79" t="str">
        <f>'PROGRAMADO_METAS_PRODUCTO 2018'!V467</f>
        <v>Empresa de Renovación Urbana</v>
      </c>
      <c r="T467" s="158"/>
      <c r="U467" s="35" t="s">
        <v>850</v>
      </c>
      <c r="V467" s="35" t="s">
        <v>850</v>
      </c>
      <c r="W467" s="35" t="s">
        <v>850</v>
      </c>
      <c r="X467" s="35" t="s">
        <v>850</v>
      </c>
      <c r="Y467" s="35" t="s">
        <v>850</v>
      </c>
      <c r="Z467" s="35" t="s">
        <v>850</v>
      </c>
      <c r="AA467" s="159" t="s">
        <v>850</v>
      </c>
      <c r="AB467" s="197"/>
      <c r="AC467" s="176">
        <v>0</v>
      </c>
      <c r="AD467" s="25">
        <v>0</v>
      </c>
      <c r="AE467" s="25">
        <v>0</v>
      </c>
      <c r="AF467" s="25">
        <v>0</v>
      </c>
      <c r="AG467" s="25">
        <v>0</v>
      </c>
      <c r="AH467" s="25">
        <v>0</v>
      </c>
      <c r="AI467" s="25">
        <v>0</v>
      </c>
      <c r="AJ467" s="25">
        <v>0</v>
      </c>
      <c r="AK467" s="25">
        <v>0</v>
      </c>
      <c r="AL467" s="25">
        <v>0</v>
      </c>
      <c r="AM467" s="25">
        <v>0</v>
      </c>
      <c r="AN467" s="25">
        <v>0</v>
      </c>
      <c r="AO467" s="159">
        <v>0</v>
      </c>
    </row>
    <row r="468" spans="1:41" ht="36.75" customHeight="1">
      <c r="A468" s="336"/>
      <c r="B468" s="339"/>
      <c r="C468" s="342"/>
      <c r="D468" s="344"/>
      <c r="E468" s="347"/>
      <c r="F468" s="40">
        <f>'PROGRAMADO_METAS_PRODUCTO 2018'!F468</f>
        <v>426</v>
      </c>
      <c r="G468" s="22">
        <f>'PROGRAMADO_METAS_PRODUCTO 2018'!G468</f>
        <v>25</v>
      </c>
      <c r="H468" s="35" t="str">
        <f>'PROGRAMADO_METAS_PRODUCTO 2018'!I468</f>
        <v>Construcción de 800 viviendas nuevas</v>
      </c>
      <c r="I468" s="35">
        <f>'PROGRAMADO_METAS_PRODUCTO 2018'!J468</f>
        <v>800</v>
      </c>
      <c r="J468" s="35" t="str">
        <f>'PROGRAMADO_METAS_PRODUCTO 2018'!K468</f>
        <v>Incremento
(Acumulado)</v>
      </c>
      <c r="K468" s="35" t="str">
        <f>'PROGRAMADO_METAS_PRODUCTO 2018'!L468</f>
        <v>ERU426</v>
      </c>
      <c r="L468" s="35" t="str">
        <f>'PROGRAMADO_METAS_PRODUCTO 2018'!N468</f>
        <v>Número de viviendas construidas</v>
      </c>
      <c r="M468" s="35" t="str">
        <f>'PROGRAMADO_METAS_PRODUCTO 2018'!O468</f>
        <v>NA</v>
      </c>
      <c r="N468" s="35" t="str">
        <f>'PROGRAMADO_METAS_PRODUCTO 2018'!Q468</f>
        <v>EC</v>
      </c>
      <c r="O468" s="53">
        <f>'PROGRAMADO_METAS_PRODUCTO 2018'!R468</f>
        <v>172</v>
      </c>
      <c r="P468" s="53">
        <f>'PROGRAMADO_METAS_PRODUCTO 2018'!S468</f>
        <v>468</v>
      </c>
      <c r="Q468" s="53">
        <f>'PROGRAMADO_METAS_PRODUCTO 2018'!T468</f>
        <v>160</v>
      </c>
      <c r="R468" s="53">
        <f>'PROGRAMADO_METAS_PRODUCTO 2018'!U468</f>
        <v>0</v>
      </c>
      <c r="S468" s="35" t="str">
        <f>'PROGRAMADO_METAS_PRODUCTO 2018'!V468</f>
        <v>Empresa de Renovación Urbana</v>
      </c>
      <c r="T468" s="158"/>
      <c r="U468" s="14">
        <v>0</v>
      </c>
      <c r="V468" s="14">
        <v>0</v>
      </c>
      <c r="W468" s="14">
        <v>0</v>
      </c>
      <c r="X468" s="14">
        <v>0</v>
      </c>
      <c r="Y468" s="14">
        <v>0</v>
      </c>
      <c r="Z468" s="14">
        <v>0</v>
      </c>
      <c r="AA468" s="159">
        <v>0</v>
      </c>
      <c r="AB468" s="197"/>
      <c r="AC468" s="160">
        <v>0</v>
      </c>
      <c r="AD468" s="25">
        <v>0</v>
      </c>
      <c r="AE468" s="25">
        <v>0</v>
      </c>
      <c r="AF468" s="25">
        <v>0</v>
      </c>
      <c r="AG468" s="25">
        <v>0</v>
      </c>
      <c r="AH468" s="25">
        <v>0</v>
      </c>
      <c r="AI468" s="25">
        <v>0</v>
      </c>
      <c r="AJ468" s="25">
        <v>0</v>
      </c>
      <c r="AK468" s="25">
        <v>0</v>
      </c>
      <c r="AL468" s="25">
        <v>0</v>
      </c>
      <c r="AM468" s="25">
        <v>0</v>
      </c>
      <c r="AN468" s="25">
        <v>0</v>
      </c>
      <c r="AO468" s="159">
        <v>0</v>
      </c>
    </row>
    <row r="469" spans="1:41" ht="51">
      <c r="A469" s="336"/>
      <c r="B469" s="339"/>
      <c r="C469" s="342"/>
      <c r="D469" s="344"/>
      <c r="E469" s="347"/>
      <c r="F469" s="44">
        <f>'PROGRAMADO_METAS_PRODUCTO 2018'!F469</f>
        <v>427</v>
      </c>
      <c r="G469" s="22">
        <f>'PROGRAMADO_METAS_PRODUCTO 2018'!G469</f>
        <v>25</v>
      </c>
      <c r="H469" s="35" t="str">
        <f>'PROGRAMADO_METAS_PRODUCTO 2018'!I469</f>
        <v xml:space="preserve">Adquirir los predios  necesarios para la habilitación del suelo en zona mixta.
</v>
      </c>
      <c r="I469" s="35">
        <f>'PROGRAMADO_METAS_PRODUCTO 2018'!J469</f>
        <v>154</v>
      </c>
      <c r="J469" s="35" t="str">
        <f>'PROGRAMADO_METAS_PRODUCTO 2018'!K469</f>
        <v>Incremento
(Flujo)</v>
      </c>
      <c r="K469" s="35" t="str">
        <f>'PROGRAMADO_METAS_PRODUCTO 2018'!L469</f>
        <v>ERU427</v>
      </c>
      <c r="L469" s="35" t="str">
        <f>'PROGRAMADO_METAS_PRODUCTO 2018'!N469</f>
        <v>Suelo habilitado en la zona mixta del macroproyecto San José</v>
      </c>
      <c r="M469" s="35" t="str">
        <f>'PROGRAMADO_METAS_PRODUCTO 2018'!O469</f>
        <v>NA</v>
      </c>
      <c r="N469" s="35">
        <f>'PROGRAMADO_METAS_PRODUCTO 2018'!Q469</f>
        <v>0</v>
      </c>
      <c r="O469" s="53">
        <f>'PROGRAMADO_METAS_PRODUCTO 2018'!R469</f>
        <v>82</v>
      </c>
      <c r="P469" s="53">
        <f>'PROGRAMADO_METAS_PRODUCTO 2018'!S469</f>
        <v>72</v>
      </c>
      <c r="Q469" s="53">
        <f>'PROGRAMADO_METAS_PRODUCTO 2018'!T469</f>
        <v>0</v>
      </c>
      <c r="R469" s="53">
        <f>'PROGRAMADO_METAS_PRODUCTO 2018'!U469</f>
        <v>0</v>
      </c>
      <c r="S469" s="35" t="str">
        <f>'PROGRAMADO_METAS_PRODUCTO 2018'!V469</f>
        <v>Empresa de Renovación Urbana</v>
      </c>
      <c r="T469" s="158"/>
      <c r="U469" s="14">
        <v>10.975609756097562</v>
      </c>
      <c r="V469" s="14">
        <v>12.195121951219512</v>
      </c>
      <c r="W469" s="14">
        <v>13.414634146341465</v>
      </c>
      <c r="X469" s="14">
        <v>13.414634146341465</v>
      </c>
      <c r="Y469" s="14">
        <v>15.853658536585366</v>
      </c>
      <c r="Z469" s="14">
        <v>18.292682926829269</v>
      </c>
      <c r="AA469" s="159">
        <v>18.292682926829269</v>
      </c>
      <c r="AB469" s="197"/>
      <c r="AC469" s="160">
        <v>1.3888888888888888</v>
      </c>
      <c r="AD469" s="25">
        <v>1.3888888888888888</v>
      </c>
      <c r="AE469" s="25">
        <v>1.3888888888888888</v>
      </c>
      <c r="AF469" s="25">
        <v>1.3888888888888888</v>
      </c>
      <c r="AG469" s="25">
        <v>1.3888888888888888</v>
      </c>
      <c r="AH469" s="25">
        <v>1.3888888888888888</v>
      </c>
      <c r="AI469" s="25">
        <v>1.3888888888888888</v>
      </c>
      <c r="AJ469" s="25">
        <v>1.3888888888888888</v>
      </c>
      <c r="AK469" s="25">
        <v>1.3888888888888888</v>
      </c>
      <c r="AL469" s="25">
        <v>2.7777777777777777</v>
      </c>
      <c r="AM469" s="25">
        <v>6.9444444444444446</v>
      </c>
      <c r="AN469" s="25">
        <v>34.722222222222221</v>
      </c>
      <c r="AO469" s="159">
        <v>34.722222222222221</v>
      </c>
    </row>
    <row r="470" spans="1:41" ht="25.5">
      <c r="A470" s="336"/>
      <c r="B470" s="339"/>
      <c r="C470" s="342"/>
      <c r="D470" s="345"/>
      <c r="E470" s="348"/>
      <c r="F470" s="44">
        <f>'PROGRAMADO_METAS_PRODUCTO 2018'!F470</f>
        <v>428</v>
      </c>
      <c r="G470" s="22">
        <f>'PROGRAMADO_METAS_PRODUCTO 2018'!G470</f>
        <v>25</v>
      </c>
      <c r="H470" s="33" t="str">
        <f>'PROGRAMADO_METAS_PRODUCTO 2018'!I470</f>
        <v>Ejecutar una estrategía permanente de Gestión Social</v>
      </c>
      <c r="I470" s="113">
        <f>'PROGRAMADO_METAS_PRODUCTO 2018'!J470</f>
        <v>1</v>
      </c>
      <c r="J470" s="33" t="str">
        <f>'PROGRAMADO_METAS_PRODUCTO 2018'!K470</f>
        <v>Mantenimiento
(Stock)</v>
      </c>
      <c r="K470" s="35" t="str">
        <f>'PROGRAMADO_METAS_PRODUCTO 2018'!L470</f>
        <v>ERU428</v>
      </c>
      <c r="L470" s="35" t="str">
        <f>'PROGRAMADO_METAS_PRODUCTO 2018'!N470</f>
        <v>Estrategia de Gestión Social en Ejecución</v>
      </c>
      <c r="M470" s="33" t="str">
        <f>'PROGRAMADO_METAS_PRODUCTO 2018'!O470</f>
        <v>NA</v>
      </c>
      <c r="N470" s="33">
        <f>'PROGRAMADO_METAS_PRODUCTO 2018'!Q470</f>
        <v>0</v>
      </c>
      <c r="O470" s="45">
        <f>'PROGRAMADO_METAS_PRODUCTO 2018'!R470</f>
        <v>1</v>
      </c>
      <c r="P470" s="45">
        <f>'PROGRAMADO_METAS_PRODUCTO 2018'!S470</f>
        <v>1</v>
      </c>
      <c r="Q470" s="45">
        <f>'PROGRAMADO_METAS_PRODUCTO 2018'!T470</f>
        <v>1</v>
      </c>
      <c r="R470" s="45">
        <f>'PROGRAMADO_METAS_PRODUCTO 2018'!U470</f>
        <v>1</v>
      </c>
      <c r="S470" s="35" t="str">
        <f>'PROGRAMADO_METAS_PRODUCTO 2018'!V470</f>
        <v>Empresa de Renovación Urbana</v>
      </c>
      <c r="T470" s="158"/>
      <c r="U470" s="14">
        <v>100</v>
      </c>
      <c r="V470" s="14">
        <v>100</v>
      </c>
      <c r="W470" s="14">
        <v>100</v>
      </c>
      <c r="X470" s="14">
        <v>100</v>
      </c>
      <c r="Y470" s="14">
        <v>100</v>
      </c>
      <c r="Z470" s="14">
        <v>100</v>
      </c>
      <c r="AA470" s="159">
        <v>100</v>
      </c>
      <c r="AB470" s="197"/>
      <c r="AC470" s="160">
        <v>100</v>
      </c>
      <c r="AD470" s="25">
        <v>100</v>
      </c>
      <c r="AE470" s="25">
        <v>100</v>
      </c>
      <c r="AF470" s="25">
        <v>100</v>
      </c>
      <c r="AG470" s="25">
        <v>100</v>
      </c>
      <c r="AH470" s="25">
        <v>100</v>
      </c>
      <c r="AI470" s="25">
        <v>100</v>
      </c>
      <c r="AJ470" s="25">
        <v>100</v>
      </c>
      <c r="AK470" s="25">
        <v>100</v>
      </c>
      <c r="AL470" s="25">
        <v>100</v>
      </c>
      <c r="AM470" s="25">
        <v>100</v>
      </c>
      <c r="AN470" s="25">
        <v>100</v>
      </c>
      <c r="AO470" s="159">
        <v>100</v>
      </c>
    </row>
    <row r="471" spans="1:41" ht="25.5">
      <c r="A471" s="336"/>
      <c r="B471" s="339"/>
      <c r="C471" s="342"/>
      <c r="D471" s="35" t="e">
        <f>#REF!</f>
        <v>#REF!</v>
      </c>
      <c r="E471" s="22" t="e">
        <f>#REF!</f>
        <v>#REF!</v>
      </c>
      <c r="F471" s="40">
        <f>'PROGRAMADO_METAS_PRODUCTO 2018'!F471</f>
        <v>429</v>
      </c>
      <c r="G471" s="19">
        <f>'PROGRAMADO_METAS_PRODUCTO 2018'!G471</f>
        <v>100</v>
      </c>
      <c r="H471" s="35" t="str">
        <f>'PROGRAMADO_METAS_PRODUCTO 2018'!I471</f>
        <v>Realizar los diseños del proyecto para la Terminal Mixta</v>
      </c>
      <c r="I471" s="64">
        <f>'PROGRAMADO_METAS_PRODUCTO 2018'!J471</f>
        <v>1</v>
      </c>
      <c r="J471" s="35" t="str">
        <f>'PROGRAMADO_METAS_PRODUCTO 2018'!K471</f>
        <v>Incremento</v>
      </c>
      <c r="K471" s="35" t="str">
        <f>'PROGRAMADO_METAS_PRODUCTO 2018'!L471</f>
        <v>ZZZ429</v>
      </c>
      <c r="L471" s="35" t="str">
        <f>'PROGRAMADO_METAS_PRODUCTO 2018'!N471</f>
        <v>Diseño del proyecto para la terminal mixta</v>
      </c>
      <c r="M471" s="35" t="str">
        <f>'PROGRAMADO_METAS_PRODUCTO 2018'!O471</f>
        <v>NA</v>
      </c>
      <c r="N471" s="64">
        <f>'PROGRAMADO_METAS_PRODUCTO 2018'!Q471</f>
        <v>0</v>
      </c>
      <c r="O471" s="141">
        <f>'PROGRAMADO_METAS_PRODUCTO 2018'!R471</f>
        <v>0</v>
      </c>
      <c r="P471" s="141">
        <f>'PROGRAMADO_METAS_PRODUCTO 2018'!S471</f>
        <v>0</v>
      </c>
      <c r="Q471" s="141">
        <f>'PROGRAMADO_METAS_PRODUCTO 2018'!T471</f>
        <v>0</v>
      </c>
      <c r="R471" s="141">
        <f>'PROGRAMADO_METAS_PRODUCTO 2018'!U471</f>
        <v>1</v>
      </c>
      <c r="S471" s="64">
        <f>'PROGRAMADO_METAS_PRODUCTO 2018'!V471</f>
        <v>0</v>
      </c>
      <c r="T471" s="158"/>
      <c r="U471" s="35" t="s">
        <v>850</v>
      </c>
      <c r="V471" s="35" t="s">
        <v>850</v>
      </c>
      <c r="W471" s="35" t="s">
        <v>850</v>
      </c>
      <c r="X471" s="35" t="s">
        <v>850</v>
      </c>
      <c r="Y471" s="35" t="s">
        <v>850</v>
      </c>
      <c r="Z471" s="35" t="s">
        <v>850</v>
      </c>
      <c r="AA471" s="159" t="s">
        <v>850</v>
      </c>
      <c r="AB471" s="197"/>
      <c r="AC471" s="176" t="s">
        <v>850</v>
      </c>
      <c r="AD471" s="25" t="s">
        <v>850</v>
      </c>
      <c r="AE471" s="25" t="s">
        <v>850</v>
      </c>
      <c r="AF471" s="25" t="s">
        <v>850</v>
      </c>
      <c r="AG471" s="25" t="s">
        <v>850</v>
      </c>
      <c r="AH471" s="25" t="s">
        <v>850</v>
      </c>
      <c r="AI471" s="25" t="s">
        <v>850</v>
      </c>
      <c r="AJ471" s="25" t="s">
        <v>850</v>
      </c>
      <c r="AK471" s="25" t="s">
        <v>850</v>
      </c>
      <c r="AL471" s="25" t="s">
        <v>850</v>
      </c>
      <c r="AM471" s="25" t="s">
        <v>850</v>
      </c>
      <c r="AN471" s="25" t="s">
        <v>850</v>
      </c>
      <c r="AO471" s="159" t="s">
        <v>850</v>
      </c>
    </row>
    <row r="472" spans="1:41" s="97" customFormat="1" ht="25.5">
      <c r="A472" s="336"/>
      <c r="B472" s="339"/>
      <c r="C472" s="342"/>
      <c r="D472" s="331" t="e">
        <f>#REF!</f>
        <v>#REF!</v>
      </c>
      <c r="E472" s="333" t="e">
        <f>#REF!</f>
        <v>#REF!</v>
      </c>
      <c r="F472" s="331">
        <f>'PROGRAMADO_METAS_PRODUCTO 2018'!F472</f>
        <v>430</v>
      </c>
      <c r="G472" s="333">
        <f>'PROGRAMADO_METAS_PRODUCTO 2018'!G472</f>
        <v>100</v>
      </c>
      <c r="H472" s="331" t="str">
        <f>'PROGRAMADO_METAS_PRODUCTO 2018'!I472</f>
        <v>Definir y ejecutar un plan para la gestión predial de la zona mixta</v>
      </c>
      <c r="I472" s="35">
        <f>'PROGRAMADO_METAS_PRODUCTO 2018'!J472</f>
        <v>1</v>
      </c>
      <c r="J472" s="35" t="str">
        <f>'PROGRAMADO_METAS_PRODUCTO 2018'!K472</f>
        <v>Incremento</v>
      </c>
      <c r="K472" s="35" t="str">
        <f>'PROGRAMADO_METAS_PRODUCTO 2018'!L472</f>
        <v>INF430.1</v>
      </c>
      <c r="L472" s="35" t="str">
        <f>'PROGRAMADO_METAS_PRODUCTO 2018'!N472</f>
        <v>Plan para la gestión predial  de la zona mixta formulado</v>
      </c>
      <c r="M472" s="35" t="str">
        <f>'PROGRAMADO_METAS_PRODUCTO 2018'!O472</f>
        <v>NA</v>
      </c>
      <c r="N472" s="35">
        <f>'PROGRAMADO_METAS_PRODUCTO 2018'!Q472</f>
        <v>0</v>
      </c>
      <c r="O472" s="53">
        <f>'PROGRAMADO_METAS_PRODUCTO 2018'!R472</f>
        <v>0</v>
      </c>
      <c r="P472" s="53">
        <f>'PROGRAMADO_METAS_PRODUCTO 2018'!S472</f>
        <v>0</v>
      </c>
      <c r="Q472" s="53">
        <f>'PROGRAMADO_METAS_PRODUCTO 2018'!T472</f>
        <v>1</v>
      </c>
      <c r="R472" s="53">
        <f>'PROGRAMADO_METAS_PRODUCTO 2018'!U472</f>
        <v>0</v>
      </c>
      <c r="S472" s="35" t="str">
        <f>'PROGRAMADO_METAS_PRODUCTO 2018'!V472</f>
        <v>Infimanizales</v>
      </c>
      <c r="T472" s="158"/>
      <c r="U472" s="35" t="s">
        <v>850</v>
      </c>
      <c r="V472" s="35" t="s">
        <v>850</v>
      </c>
      <c r="W472" s="35" t="s">
        <v>850</v>
      </c>
      <c r="X472" s="35" t="s">
        <v>850</v>
      </c>
      <c r="Y472" s="35" t="s">
        <v>850</v>
      </c>
      <c r="Z472" s="35" t="s">
        <v>850</v>
      </c>
      <c r="AA472" s="159" t="s">
        <v>850</v>
      </c>
      <c r="AB472" s="191"/>
      <c r="AC472" s="176" t="s">
        <v>850</v>
      </c>
      <c r="AD472" s="25" t="s">
        <v>850</v>
      </c>
      <c r="AE472" s="25" t="s">
        <v>850</v>
      </c>
      <c r="AF472" s="25" t="s">
        <v>850</v>
      </c>
      <c r="AG472" s="25" t="s">
        <v>850</v>
      </c>
      <c r="AH472" s="25" t="s">
        <v>850</v>
      </c>
      <c r="AI472" s="25" t="s">
        <v>850</v>
      </c>
      <c r="AJ472" s="25" t="s">
        <v>850</v>
      </c>
      <c r="AK472" s="25" t="s">
        <v>850</v>
      </c>
      <c r="AL472" s="25" t="s">
        <v>850</v>
      </c>
      <c r="AM472" s="25" t="s">
        <v>850</v>
      </c>
      <c r="AN472" s="25" t="s">
        <v>850</v>
      </c>
      <c r="AO472" s="159" t="s">
        <v>850</v>
      </c>
    </row>
    <row r="473" spans="1:41" s="97" customFormat="1" ht="38.25">
      <c r="A473" s="336"/>
      <c r="B473" s="339"/>
      <c r="C473" s="342"/>
      <c r="D473" s="332"/>
      <c r="E473" s="334"/>
      <c r="F473" s="332">
        <f>'PROGRAMADO_METAS_PRODUCTO 2018'!F473</f>
        <v>0</v>
      </c>
      <c r="G473" s="334">
        <f>'PROGRAMADO_METAS_PRODUCTO 2018'!G473</f>
        <v>0</v>
      </c>
      <c r="H473" s="332">
        <f>'PROGRAMADO_METAS_PRODUCTO 2018'!I473</f>
        <v>0</v>
      </c>
      <c r="I473" s="35">
        <f>'PROGRAMADO_METAS_PRODUCTO 2018'!J473</f>
        <v>100</v>
      </c>
      <c r="J473" s="35" t="str">
        <f>'PROGRAMADO_METAS_PRODUCTO 2018'!K473</f>
        <v>Incremento
(Acumulado)</v>
      </c>
      <c r="K473" s="35" t="str">
        <f>'PROGRAMADO_METAS_PRODUCTO 2018'!L473</f>
        <v>INF430.2</v>
      </c>
      <c r="L473" s="35" t="str">
        <f>'PROGRAMADO_METAS_PRODUCTO 2018'!N473</f>
        <v>Porcentaje de avance en la formulación del plan para la gestión predial de la zona mixta</v>
      </c>
      <c r="M473" s="35" t="str">
        <f>'PROGRAMADO_METAS_PRODUCTO 2018'!O473</f>
        <v>NA</v>
      </c>
      <c r="N473" s="35">
        <f>'PROGRAMADO_METAS_PRODUCTO 2018'!Q473</f>
        <v>0</v>
      </c>
      <c r="O473" s="53">
        <f>'PROGRAMADO_METAS_PRODUCTO 2018'!R473</f>
        <v>0</v>
      </c>
      <c r="P473" s="53">
        <f>'PROGRAMADO_METAS_PRODUCTO 2018'!S473</f>
        <v>0</v>
      </c>
      <c r="Q473" s="53">
        <f>'PROGRAMADO_METAS_PRODUCTO 2018'!T473</f>
        <v>50</v>
      </c>
      <c r="R473" s="53">
        <f>'PROGRAMADO_METAS_PRODUCTO 2018'!U473</f>
        <v>50</v>
      </c>
      <c r="S473" s="35" t="str">
        <f>'PROGRAMADO_METAS_PRODUCTO 2018'!V473</f>
        <v>Infimanizales</v>
      </c>
      <c r="T473" s="158"/>
      <c r="U473" s="35" t="s">
        <v>850</v>
      </c>
      <c r="V473" s="35" t="s">
        <v>850</v>
      </c>
      <c r="W473" s="35" t="s">
        <v>850</v>
      </c>
      <c r="X473" s="35" t="s">
        <v>850</v>
      </c>
      <c r="Y473" s="35" t="s">
        <v>850</v>
      </c>
      <c r="Z473" s="35" t="s">
        <v>850</v>
      </c>
      <c r="AA473" s="159" t="s">
        <v>850</v>
      </c>
      <c r="AB473" s="191"/>
      <c r="AC473" s="176" t="s">
        <v>850</v>
      </c>
      <c r="AD473" s="25" t="s">
        <v>850</v>
      </c>
      <c r="AE473" s="25" t="s">
        <v>850</v>
      </c>
      <c r="AF473" s="25" t="s">
        <v>850</v>
      </c>
      <c r="AG473" s="25" t="s">
        <v>850</v>
      </c>
      <c r="AH473" s="25" t="s">
        <v>850</v>
      </c>
      <c r="AI473" s="25" t="s">
        <v>850</v>
      </c>
      <c r="AJ473" s="25" t="s">
        <v>850</v>
      </c>
      <c r="AK473" s="25" t="s">
        <v>850</v>
      </c>
      <c r="AL473" s="25" t="s">
        <v>850</v>
      </c>
      <c r="AM473" s="25" t="s">
        <v>850</v>
      </c>
      <c r="AN473" s="25" t="s">
        <v>850</v>
      </c>
      <c r="AO473" s="159" t="s">
        <v>850</v>
      </c>
    </row>
    <row r="474" spans="1:41" s="97" customFormat="1" ht="63.75">
      <c r="A474" s="336"/>
      <c r="B474" s="339"/>
      <c r="C474" s="342"/>
      <c r="D474" s="35" t="e">
        <f>#REF!</f>
        <v>#REF!</v>
      </c>
      <c r="E474" s="22" t="e">
        <f>#REF!</f>
        <v>#REF!</v>
      </c>
      <c r="F474" s="35">
        <f>'PROGRAMADO_METAS_PRODUCTO 2018'!F474</f>
        <v>431</v>
      </c>
      <c r="G474" s="22">
        <f>'PROGRAMADO_METAS_PRODUCTO 2018'!G474</f>
        <v>100</v>
      </c>
      <c r="H474" s="35" t="str">
        <f>'PROGRAMADO_METAS_PRODUCTO 2018'!I474</f>
        <v>Establecer convenios y alianzas para atracción de recursos e inversionistas</v>
      </c>
      <c r="I474" s="35">
        <f>'PROGRAMADO_METAS_PRODUCTO 2018'!J474</f>
        <v>1</v>
      </c>
      <c r="J474" s="35" t="str">
        <f>'PROGRAMADO_METAS_PRODUCTO 2018'!K474</f>
        <v>Mantenimiento
(Stock)</v>
      </c>
      <c r="K474" s="35" t="str">
        <f>'PROGRAMADO_METAS_PRODUCTO 2018'!L474</f>
        <v>INF431</v>
      </c>
      <c r="L474" s="35" t="str">
        <f>'PROGRAMADO_METAS_PRODUCTO 2018'!N474</f>
        <v>Número de convenios y alianzas formalizadas, para la atracción de recursos e inversionistas para el desarrollo de la zona mixta</v>
      </c>
      <c r="M474" s="35" t="str">
        <f>'PROGRAMADO_METAS_PRODUCTO 2018'!O474</f>
        <v>NA</v>
      </c>
      <c r="N474" s="35">
        <f>'PROGRAMADO_METAS_PRODUCTO 2018'!Q474</f>
        <v>1</v>
      </c>
      <c r="O474" s="53">
        <f>'PROGRAMADO_METAS_PRODUCTO 2018'!R474</f>
        <v>0</v>
      </c>
      <c r="P474" s="53">
        <f>'PROGRAMADO_METAS_PRODUCTO 2018'!S474</f>
        <v>1</v>
      </c>
      <c r="Q474" s="53">
        <f>'PROGRAMADO_METAS_PRODUCTO 2018'!T474</f>
        <v>1</v>
      </c>
      <c r="R474" s="53">
        <f>'PROGRAMADO_METAS_PRODUCTO 2018'!U474</f>
        <v>1</v>
      </c>
      <c r="S474" s="35" t="str">
        <f>'PROGRAMADO_METAS_PRODUCTO 2018'!V474</f>
        <v>Infimanizales</v>
      </c>
      <c r="T474" s="158"/>
      <c r="U474" s="35" t="s">
        <v>850</v>
      </c>
      <c r="V474" s="35" t="s">
        <v>850</v>
      </c>
      <c r="W474" s="35" t="s">
        <v>850</v>
      </c>
      <c r="X474" s="35" t="s">
        <v>850</v>
      </c>
      <c r="Y474" s="35" t="s">
        <v>850</v>
      </c>
      <c r="Z474" s="35" t="s">
        <v>850</v>
      </c>
      <c r="AA474" s="159" t="s">
        <v>850</v>
      </c>
      <c r="AB474" s="191"/>
      <c r="AC474" s="176">
        <v>0</v>
      </c>
      <c r="AD474" s="25">
        <v>0</v>
      </c>
      <c r="AE474" s="25">
        <v>0</v>
      </c>
      <c r="AF474" s="25">
        <v>0</v>
      </c>
      <c r="AG474" s="25">
        <v>0</v>
      </c>
      <c r="AH474" s="25">
        <v>0</v>
      </c>
      <c r="AI474" s="25">
        <v>0</v>
      </c>
      <c r="AJ474" s="25">
        <v>0</v>
      </c>
      <c r="AK474" s="25">
        <v>0</v>
      </c>
      <c r="AL474" s="25">
        <v>0</v>
      </c>
      <c r="AM474" s="25">
        <v>0</v>
      </c>
      <c r="AN474" s="25">
        <v>0</v>
      </c>
      <c r="AO474" s="159">
        <v>0</v>
      </c>
    </row>
    <row r="475" spans="1:41" s="97" customFormat="1" ht="25.5">
      <c r="A475" s="336"/>
      <c r="B475" s="339"/>
      <c r="C475" s="342"/>
      <c r="D475" s="331" t="e">
        <f>#REF!</f>
        <v>#REF!</v>
      </c>
      <c r="E475" s="333" t="e">
        <f>#REF!</f>
        <v>#REF!</v>
      </c>
      <c r="F475" s="35">
        <f>'PROGRAMADO_METAS_PRODUCTO 2018'!F475</f>
        <v>432</v>
      </c>
      <c r="G475" s="22">
        <f>'PROGRAMADO_METAS_PRODUCTO 2018'!G475</f>
        <v>50</v>
      </c>
      <c r="H475" s="35" t="str">
        <f>'PROGRAMADO_METAS_PRODUCTO 2018'!I475</f>
        <v>Construir el quinto pabellón de la Plaza de Mercado</v>
      </c>
      <c r="I475" s="35">
        <f>'PROGRAMADO_METAS_PRODUCTO 2018'!J475</f>
        <v>1</v>
      </c>
      <c r="J475" s="35" t="str">
        <f>'PROGRAMADO_METAS_PRODUCTO 2018'!K475</f>
        <v>Incremento</v>
      </c>
      <c r="K475" s="35" t="str">
        <f>'PROGRAMADO_METAS_PRODUCTO 2018'!L475</f>
        <v>INF432</v>
      </c>
      <c r="L475" s="35" t="str">
        <f>'PROGRAMADO_METAS_PRODUCTO 2018'!N475</f>
        <v>Quinto pabellón de la Plaza de Mercado construido</v>
      </c>
      <c r="M475" s="35" t="str">
        <f>'PROGRAMADO_METAS_PRODUCTO 2018'!O475</f>
        <v>NA</v>
      </c>
      <c r="N475" s="35">
        <f>'PROGRAMADO_METAS_PRODUCTO 2018'!Q475</f>
        <v>0</v>
      </c>
      <c r="O475" s="53">
        <f>'PROGRAMADO_METAS_PRODUCTO 2018'!R475</f>
        <v>0</v>
      </c>
      <c r="P475" s="53">
        <f>'PROGRAMADO_METAS_PRODUCTO 2018'!S475</f>
        <v>0</v>
      </c>
      <c r="Q475" s="53">
        <f>'PROGRAMADO_METAS_PRODUCTO 2018'!T475</f>
        <v>0</v>
      </c>
      <c r="R475" s="53">
        <f>'PROGRAMADO_METAS_PRODUCTO 2018'!U475</f>
        <v>1</v>
      </c>
      <c r="S475" s="35" t="str">
        <f>'PROGRAMADO_METAS_PRODUCTO 2018'!V475</f>
        <v>Infimanizales</v>
      </c>
      <c r="T475" s="158"/>
      <c r="U475" s="35" t="s">
        <v>850</v>
      </c>
      <c r="V475" s="35" t="s">
        <v>850</v>
      </c>
      <c r="W475" s="35" t="s">
        <v>850</v>
      </c>
      <c r="X475" s="35" t="s">
        <v>850</v>
      </c>
      <c r="Y475" s="35" t="s">
        <v>850</v>
      </c>
      <c r="Z475" s="35" t="s">
        <v>850</v>
      </c>
      <c r="AA475" s="159" t="s">
        <v>850</v>
      </c>
      <c r="AB475" s="191"/>
      <c r="AC475" s="176" t="s">
        <v>850</v>
      </c>
      <c r="AD475" s="25" t="s">
        <v>850</v>
      </c>
      <c r="AE475" s="25" t="s">
        <v>850</v>
      </c>
      <c r="AF475" s="25" t="s">
        <v>850</v>
      </c>
      <c r="AG475" s="25" t="s">
        <v>850</v>
      </c>
      <c r="AH475" s="25" t="s">
        <v>850</v>
      </c>
      <c r="AI475" s="25" t="s">
        <v>850</v>
      </c>
      <c r="AJ475" s="25" t="s">
        <v>850</v>
      </c>
      <c r="AK475" s="25" t="s">
        <v>850</v>
      </c>
      <c r="AL475" s="25" t="s">
        <v>850</v>
      </c>
      <c r="AM475" s="25" t="s">
        <v>850</v>
      </c>
      <c r="AN475" s="25" t="s">
        <v>850</v>
      </c>
      <c r="AO475" s="159" t="s">
        <v>850</v>
      </c>
    </row>
    <row r="476" spans="1:41" s="97" customFormat="1" ht="25.5">
      <c r="A476" s="337"/>
      <c r="B476" s="340"/>
      <c r="C476" s="342"/>
      <c r="D476" s="332"/>
      <c r="E476" s="334"/>
      <c r="F476" s="33">
        <f>'PROGRAMADO_METAS_PRODUCTO 2018'!F476</f>
        <v>433</v>
      </c>
      <c r="G476" s="32">
        <f>'PROGRAMADO_METAS_PRODUCTO 2018'!G476</f>
        <v>50</v>
      </c>
      <c r="H476" s="33" t="str">
        <f>'PROGRAMADO_METAS_PRODUCTO 2018'!I476</f>
        <v>Mejorar la infraestructura de los pabellones existentes</v>
      </c>
      <c r="I476" s="33">
        <f>'PROGRAMADO_METAS_PRODUCTO 2018'!J476</f>
        <v>4</v>
      </c>
      <c r="J476" s="33" t="str">
        <f>'PROGRAMADO_METAS_PRODUCTO 2018'!K476</f>
        <v>Incremento
(Acumulado)</v>
      </c>
      <c r="K476" s="33" t="str">
        <f>'PROGRAMADO_METAS_PRODUCTO 2018'!L476</f>
        <v>INF433</v>
      </c>
      <c r="L476" s="33" t="str">
        <f>'PROGRAMADO_METAS_PRODUCTO 2018'!N476</f>
        <v xml:space="preserve">Número de pabellones de la Plaza de Mercado mejorados </v>
      </c>
      <c r="M476" s="33" t="str">
        <f>'PROGRAMADO_METAS_PRODUCTO 2018'!O476</f>
        <v>NA</v>
      </c>
      <c r="N476" s="33">
        <f>'PROGRAMADO_METAS_PRODUCTO 2018'!Q476</f>
        <v>0</v>
      </c>
      <c r="O476" s="45">
        <f>'PROGRAMADO_METAS_PRODUCTO 2018'!R476</f>
        <v>0</v>
      </c>
      <c r="P476" s="45">
        <f>'PROGRAMADO_METAS_PRODUCTO 2018'!S476</f>
        <v>1</v>
      </c>
      <c r="Q476" s="45">
        <f>'PROGRAMADO_METAS_PRODUCTO 2018'!T476</f>
        <v>1</v>
      </c>
      <c r="R476" s="45">
        <f>'PROGRAMADO_METAS_PRODUCTO 2018'!U476</f>
        <v>2</v>
      </c>
      <c r="S476" s="33" t="str">
        <f>'PROGRAMADO_METAS_PRODUCTO 2018'!V476</f>
        <v>Infimanizales</v>
      </c>
      <c r="T476" s="158"/>
      <c r="U476" s="35" t="s">
        <v>850</v>
      </c>
      <c r="V476" s="35" t="s">
        <v>850</v>
      </c>
      <c r="W476" s="35" t="s">
        <v>850</v>
      </c>
      <c r="X476" s="35" t="s">
        <v>850</v>
      </c>
      <c r="Y476" s="35" t="s">
        <v>850</v>
      </c>
      <c r="Z476" s="35" t="s">
        <v>850</v>
      </c>
      <c r="AA476" s="159" t="s">
        <v>850</v>
      </c>
      <c r="AB476" s="191"/>
      <c r="AC476" s="160">
        <v>0</v>
      </c>
      <c r="AD476" s="25">
        <v>0</v>
      </c>
      <c r="AE476" s="25">
        <v>0</v>
      </c>
      <c r="AF476" s="25">
        <v>0</v>
      </c>
      <c r="AG476" s="25">
        <v>0</v>
      </c>
      <c r="AH476" s="25">
        <v>0</v>
      </c>
      <c r="AI476" s="25">
        <v>0</v>
      </c>
      <c r="AJ476" s="25">
        <v>0</v>
      </c>
      <c r="AK476" s="25">
        <v>0</v>
      </c>
      <c r="AL476" s="25">
        <v>0</v>
      </c>
      <c r="AM476" s="25">
        <v>0</v>
      </c>
      <c r="AN476" s="25">
        <v>0</v>
      </c>
      <c r="AO476" s="159">
        <v>0</v>
      </c>
    </row>
    <row r="477" spans="1:41" s="20" customFormat="1" ht="14.25" customHeight="1">
      <c r="A477" s="125" t="s">
        <v>168</v>
      </c>
      <c r="B477" s="126"/>
      <c r="C477" s="125" t="s">
        <v>168</v>
      </c>
      <c r="D477" s="126"/>
      <c r="E477" s="126"/>
      <c r="F477" s="126"/>
      <c r="G477" s="126"/>
      <c r="H477" s="126"/>
      <c r="I477" s="126"/>
      <c r="J477" s="126"/>
      <c r="K477" s="126"/>
      <c r="L477" s="126"/>
      <c r="M477" s="126"/>
      <c r="N477" s="126"/>
      <c r="O477" s="126"/>
      <c r="P477" s="126"/>
      <c r="Q477" s="126"/>
      <c r="R477" s="126"/>
      <c r="S477" s="128"/>
      <c r="T477" s="158"/>
      <c r="U477" s="209"/>
      <c r="V477" s="209"/>
      <c r="W477" s="209"/>
      <c r="X477" s="209"/>
      <c r="Y477" s="209"/>
      <c r="Z477" s="209"/>
      <c r="AA477" s="210"/>
      <c r="AB477" s="42"/>
      <c r="AC477" s="211"/>
      <c r="AD477" s="214"/>
      <c r="AE477" s="214"/>
      <c r="AF477" s="214"/>
      <c r="AG477" s="214"/>
      <c r="AH477" s="214"/>
      <c r="AI477" s="214"/>
      <c r="AJ477" s="214"/>
      <c r="AK477" s="214"/>
      <c r="AL477" s="214"/>
      <c r="AM477" s="214"/>
      <c r="AN477" s="214"/>
      <c r="AO477" s="210"/>
    </row>
    <row r="478" spans="1:41" s="87" customFormat="1" ht="64.5" customHeight="1">
      <c r="A478" s="50" t="str">
        <f>'[1]2_ESTRUCTURA_PDM'!H76</f>
        <v>5.6.01</v>
      </c>
      <c r="B478" s="86">
        <f>'[1]2_ESTRUCTURA_PDM'!I76</f>
        <v>100</v>
      </c>
      <c r="C478" s="142" t="str">
        <f>'[1]2_ESTRUCTURA_PDM'!J76</f>
        <v>Integración regional</v>
      </c>
      <c r="D478" s="79" t="e">
        <f>#REF!</f>
        <v>#REF!</v>
      </c>
      <c r="E478" s="86" t="e">
        <f>#REF!</f>
        <v>#REF!</v>
      </c>
      <c r="F478" s="79">
        <f>'PROGRAMADO_METAS_PRODUCTO 2018'!F478</f>
        <v>434</v>
      </c>
      <c r="G478" s="86">
        <f>'PROGRAMADO_METAS_PRODUCTO 2018'!G478</f>
        <v>100</v>
      </c>
      <c r="H478" s="79" t="str">
        <f>'PROGRAMADO_METAS_PRODUCTO 2018'!I478</f>
        <v>Realizar 2 mesas de integración regional al año</v>
      </c>
      <c r="I478" s="79">
        <f>'PROGRAMADO_METAS_PRODUCTO 2018'!J478</f>
        <v>2</v>
      </c>
      <c r="J478" s="79" t="str">
        <f>'PROGRAMADO_METAS_PRODUCTO 2018'!K478</f>
        <v>Mantenimiento
(Stock)</v>
      </c>
      <c r="K478" s="79" t="str">
        <f>'PROGRAMADO_METAS_PRODUCTO 2018'!L478</f>
        <v>PLA434</v>
      </c>
      <c r="L478" s="79" t="str">
        <f>'PROGRAMADO_METAS_PRODUCTO 2018'!N478</f>
        <v>Número de mesas de integración realizadas</v>
      </c>
      <c r="M478" s="79" t="str">
        <f>'PROGRAMADO_METAS_PRODUCTO 2018'!O478</f>
        <v>Planeación del Desarrollo Local</v>
      </c>
      <c r="N478" s="79">
        <f>'PROGRAMADO_METAS_PRODUCTO 2018'!Q478</f>
        <v>2</v>
      </c>
      <c r="O478" s="82">
        <f>'PROGRAMADO_METAS_PRODUCTO 2018'!R478</f>
        <v>2</v>
      </c>
      <c r="P478" s="82">
        <f>'PROGRAMADO_METAS_PRODUCTO 2018'!S478</f>
        <v>2</v>
      </c>
      <c r="Q478" s="82">
        <f>'PROGRAMADO_METAS_PRODUCTO 2018'!T478</f>
        <v>2</v>
      </c>
      <c r="R478" s="82">
        <f>'PROGRAMADO_METAS_PRODUCTO 2018'!U478</f>
        <v>2</v>
      </c>
      <c r="S478" s="79" t="str">
        <f>'PROGRAMADO_METAS_PRODUCTO 2018'!V478</f>
        <v>Secretaría de Planeación</v>
      </c>
      <c r="T478" s="158"/>
      <c r="U478" s="14">
        <v>0</v>
      </c>
      <c r="V478" s="14">
        <v>0</v>
      </c>
      <c r="W478" s="14">
        <v>0</v>
      </c>
      <c r="X478" s="14">
        <v>100</v>
      </c>
      <c r="Y478" s="14">
        <v>150</v>
      </c>
      <c r="Z478" s="14">
        <v>150</v>
      </c>
      <c r="AA478" s="159">
        <v>100</v>
      </c>
      <c r="AB478" s="185"/>
      <c r="AC478" s="160">
        <v>50</v>
      </c>
      <c r="AD478" s="25">
        <v>50</v>
      </c>
      <c r="AE478" s="25">
        <v>100</v>
      </c>
      <c r="AF478" s="25">
        <v>150</v>
      </c>
      <c r="AG478" s="25">
        <v>150</v>
      </c>
      <c r="AH478" s="25">
        <v>150</v>
      </c>
      <c r="AI478" s="25">
        <v>150</v>
      </c>
      <c r="AJ478" s="25">
        <v>150</v>
      </c>
      <c r="AK478" s="25">
        <v>150</v>
      </c>
      <c r="AL478" s="25">
        <v>200</v>
      </c>
      <c r="AM478" s="25">
        <v>200</v>
      </c>
      <c r="AN478" s="25">
        <v>200</v>
      </c>
      <c r="AO478" s="159">
        <v>100</v>
      </c>
    </row>
    <row r="479" spans="1:41" s="89" customFormat="1" ht="69" customHeight="1">
      <c r="A479" s="215"/>
      <c r="B479" s="215"/>
      <c r="C479" s="215"/>
      <c r="D479" s="215"/>
      <c r="E479" s="215"/>
      <c r="F479" s="215"/>
      <c r="G479" s="215"/>
      <c r="H479" s="215"/>
      <c r="I479" s="215"/>
      <c r="J479" s="215"/>
      <c r="K479" s="215"/>
      <c r="L479" s="215"/>
      <c r="M479" s="215"/>
      <c r="N479" s="215"/>
      <c r="O479" s="215"/>
      <c r="P479" s="215"/>
      <c r="Q479" s="215"/>
      <c r="R479" s="215"/>
      <c r="S479" s="215"/>
      <c r="U479" s="216"/>
      <c r="V479" s="216"/>
      <c r="W479" s="216"/>
      <c r="X479" s="216"/>
      <c r="Y479" s="216"/>
      <c r="Z479" s="216"/>
      <c r="AA479" s="216"/>
      <c r="AL479" s="89" t="s">
        <v>2320</v>
      </c>
    </row>
    <row r="480" spans="1:41" s="89" customFormat="1" ht="17.25" customHeight="1">
      <c r="B480" s="143"/>
      <c r="F480" s="144"/>
      <c r="G480" s="144"/>
      <c r="U480" s="217"/>
      <c r="V480" s="217"/>
      <c r="W480" s="217"/>
      <c r="X480" s="217"/>
      <c r="Y480" s="217"/>
      <c r="Z480" s="217"/>
      <c r="AA480" s="217"/>
    </row>
  </sheetData>
  <sheetProtection autoFilter="0"/>
  <autoFilter ref="A7:AO478"/>
  <mergeCells count="473">
    <mergeCell ref="N6:N7"/>
    <mergeCell ref="U4:Z4"/>
    <mergeCell ref="AC4:AN4"/>
    <mergeCell ref="A5:A7"/>
    <mergeCell ref="B5:B7"/>
    <mergeCell ref="C5:C7"/>
    <mergeCell ref="D5:D7"/>
    <mergeCell ref="E5:E7"/>
    <mergeCell ref="F5:F7"/>
    <mergeCell ref="G5:G7"/>
    <mergeCell ref="H5:H7"/>
    <mergeCell ref="AM5:AM7"/>
    <mergeCell ref="AN5:AN7"/>
    <mergeCell ref="AO5:AO7"/>
    <mergeCell ref="AD5:AD7"/>
    <mergeCell ref="AE5:AE7"/>
    <mergeCell ref="AF5:AF7"/>
    <mergeCell ref="AG5:AG7"/>
    <mergeCell ref="AH5:AH7"/>
    <mergeCell ref="AI5:AI7"/>
    <mergeCell ref="O6:R6"/>
    <mergeCell ref="A9:A11"/>
    <mergeCell ref="B9:B11"/>
    <mergeCell ref="C9:C11"/>
    <mergeCell ref="D9:D11"/>
    <mergeCell ref="E9:E11"/>
    <mergeCell ref="AJ5:AJ7"/>
    <mergeCell ref="AK5:AK7"/>
    <mergeCell ref="AL5:AL7"/>
    <mergeCell ref="W5:W7"/>
    <mergeCell ref="X5:X7"/>
    <mergeCell ref="Y5:Y7"/>
    <mergeCell ref="Z5:Z7"/>
    <mergeCell ref="AA5:AA7"/>
    <mergeCell ref="AC5:AC7"/>
    <mergeCell ref="I5:I7"/>
    <mergeCell ref="J5:J7"/>
    <mergeCell ref="K5:R5"/>
    <mergeCell ref="S5:S7"/>
    <mergeCell ref="U5:U7"/>
    <mergeCell ref="V5:V7"/>
    <mergeCell ref="K6:K7"/>
    <mergeCell ref="L6:L7"/>
    <mergeCell ref="M6:M7"/>
    <mergeCell ref="A38:A40"/>
    <mergeCell ref="B38:B40"/>
    <mergeCell ref="C38:C40"/>
    <mergeCell ref="D38:D40"/>
    <mergeCell ref="E38:E40"/>
    <mergeCell ref="A42:A43"/>
    <mergeCell ref="B42:B43"/>
    <mergeCell ref="C42:C43"/>
    <mergeCell ref="E27:E28"/>
    <mergeCell ref="A30:A37"/>
    <mergeCell ref="B30:B37"/>
    <mergeCell ref="C30:C37"/>
    <mergeCell ref="D30:D37"/>
    <mergeCell ref="E30:E37"/>
    <mergeCell ref="A12:A29"/>
    <mergeCell ref="B12:B29"/>
    <mergeCell ref="C12:C29"/>
    <mergeCell ref="D12:D13"/>
    <mergeCell ref="E12:E13"/>
    <mergeCell ref="D15:D18"/>
    <mergeCell ref="E15:E18"/>
    <mergeCell ref="D19:D26"/>
    <mergeCell ref="E19:E26"/>
    <mergeCell ref="D27:D28"/>
    <mergeCell ref="A44:A46"/>
    <mergeCell ref="B44:B46"/>
    <mergeCell ref="C44:C46"/>
    <mergeCell ref="D44:D45"/>
    <mergeCell ref="E44:E45"/>
    <mergeCell ref="A47:A52"/>
    <mergeCell ref="B47:B52"/>
    <mergeCell ref="C47:C52"/>
    <mergeCell ref="D47:D48"/>
    <mergeCell ref="E47:E48"/>
    <mergeCell ref="D50:D52"/>
    <mergeCell ref="E50:E52"/>
    <mergeCell ref="A53:A58"/>
    <mergeCell ref="B53:B58"/>
    <mergeCell ref="C53:C58"/>
    <mergeCell ref="D54:D55"/>
    <mergeCell ref="E54:E55"/>
    <mergeCell ref="D57:D58"/>
    <mergeCell ref="E57:E58"/>
    <mergeCell ref="A66:A70"/>
    <mergeCell ref="B66:B70"/>
    <mergeCell ref="C66:C70"/>
    <mergeCell ref="D66:D67"/>
    <mergeCell ref="E66:E67"/>
    <mergeCell ref="D69:D70"/>
    <mergeCell ref="E69:E70"/>
    <mergeCell ref="A59:A65"/>
    <mergeCell ref="B59:B65"/>
    <mergeCell ref="C59:C65"/>
    <mergeCell ref="D59:D60"/>
    <mergeCell ref="E59:E60"/>
    <mergeCell ref="D61:D62"/>
    <mergeCell ref="E61:E62"/>
    <mergeCell ref="D63:D64"/>
    <mergeCell ref="E63:E64"/>
    <mergeCell ref="A71:A74"/>
    <mergeCell ref="B71:B74"/>
    <mergeCell ref="C71:C74"/>
    <mergeCell ref="D71:D74"/>
    <mergeCell ref="E71:E74"/>
    <mergeCell ref="A75:A76"/>
    <mergeCell ref="B75:B76"/>
    <mergeCell ref="C75:C76"/>
    <mergeCell ref="D75:D76"/>
    <mergeCell ref="E75:E76"/>
    <mergeCell ref="A77:A87"/>
    <mergeCell ref="B77:B87"/>
    <mergeCell ref="C77:C87"/>
    <mergeCell ref="D79:D80"/>
    <mergeCell ref="E79:E80"/>
    <mergeCell ref="D82:D83"/>
    <mergeCell ref="E82:E83"/>
    <mergeCell ref="D84:D85"/>
    <mergeCell ref="E84:E85"/>
    <mergeCell ref="E98:E99"/>
    <mergeCell ref="D100:D101"/>
    <mergeCell ref="E100:E101"/>
    <mergeCell ref="A103:A108"/>
    <mergeCell ref="B103:B108"/>
    <mergeCell ref="C103:C108"/>
    <mergeCell ref="D103:D107"/>
    <mergeCell ref="E103:E107"/>
    <mergeCell ref="A88:A101"/>
    <mergeCell ref="B88:B101"/>
    <mergeCell ref="C88:C101"/>
    <mergeCell ref="D89:D90"/>
    <mergeCell ref="E89:E90"/>
    <mergeCell ref="D91:D94"/>
    <mergeCell ref="E91:E94"/>
    <mergeCell ref="D95:D97"/>
    <mergeCell ref="E95:E97"/>
    <mergeCell ref="D98:D99"/>
    <mergeCell ref="A109:A116"/>
    <mergeCell ref="B109:B116"/>
    <mergeCell ref="C109:C116"/>
    <mergeCell ref="D109:D116"/>
    <mergeCell ref="E109:E116"/>
    <mergeCell ref="A117:A120"/>
    <mergeCell ref="B117:B120"/>
    <mergeCell ref="C117:C120"/>
    <mergeCell ref="D117:D120"/>
    <mergeCell ref="E117:E120"/>
    <mergeCell ref="A121:A124"/>
    <mergeCell ref="B121:B124"/>
    <mergeCell ref="C121:C124"/>
    <mergeCell ref="D121:D124"/>
    <mergeCell ref="E121:E124"/>
    <mergeCell ref="A125:A129"/>
    <mergeCell ref="B125:B129"/>
    <mergeCell ref="C125:C129"/>
    <mergeCell ref="D125:D129"/>
    <mergeCell ref="E125:E129"/>
    <mergeCell ref="A130:A134"/>
    <mergeCell ref="B130:B134"/>
    <mergeCell ref="C130:C134"/>
    <mergeCell ref="D130:D134"/>
    <mergeCell ref="E130:E134"/>
    <mergeCell ref="A135:A136"/>
    <mergeCell ref="B135:B136"/>
    <mergeCell ref="C135:C136"/>
    <mergeCell ref="D135:D136"/>
    <mergeCell ref="E135:E136"/>
    <mergeCell ref="A138:A141"/>
    <mergeCell ref="B138:B141"/>
    <mergeCell ref="C138:C141"/>
    <mergeCell ref="D138:D141"/>
    <mergeCell ref="E138:E141"/>
    <mergeCell ref="A143:A147"/>
    <mergeCell ref="B143:B147"/>
    <mergeCell ref="C143:C147"/>
    <mergeCell ref="D143:D147"/>
    <mergeCell ref="E143:E147"/>
    <mergeCell ref="D155:D156"/>
    <mergeCell ref="E155:E156"/>
    <mergeCell ref="A157:A158"/>
    <mergeCell ref="B157:B158"/>
    <mergeCell ref="C157:C158"/>
    <mergeCell ref="D157:D158"/>
    <mergeCell ref="E157:E158"/>
    <mergeCell ref="A148:A149"/>
    <mergeCell ref="B148:B149"/>
    <mergeCell ref="C148:C149"/>
    <mergeCell ref="D148:D149"/>
    <mergeCell ref="E148:E149"/>
    <mergeCell ref="A151:A156"/>
    <mergeCell ref="B151:B156"/>
    <mergeCell ref="C151:C156"/>
    <mergeCell ref="D151:D154"/>
    <mergeCell ref="E151:E154"/>
    <mergeCell ref="A159:A161"/>
    <mergeCell ref="B159:B161"/>
    <mergeCell ref="C159:C161"/>
    <mergeCell ref="D159:D161"/>
    <mergeCell ref="E159:E161"/>
    <mergeCell ref="A162:A170"/>
    <mergeCell ref="B162:B170"/>
    <mergeCell ref="C162:C170"/>
    <mergeCell ref="D162:D164"/>
    <mergeCell ref="E162:E164"/>
    <mergeCell ref="A181:A184"/>
    <mergeCell ref="B181:B184"/>
    <mergeCell ref="C181:C184"/>
    <mergeCell ref="D181:D182"/>
    <mergeCell ref="E181:E182"/>
    <mergeCell ref="D183:D184"/>
    <mergeCell ref="E183:E184"/>
    <mergeCell ref="D167:D170"/>
    <mergeCell ref="E167:E170"/>
    <mergeCell ref="A172:A180"/>
    <mergeCell ref="B172:B180"/>
    <mergeCell ref="C172:C180"/>
    <mergeCell ref="D172:D177"/>
    <mergeCell ref="E172:E177"/>
    <mergeCell ref="D178:D180"/>
    <mergeCell ref="E178:E180"/>
    <mergeCell ref="D188:D195"/>
    <mergeCell ref="E188:E195"/>
    <mergeCell ref="A196:A198"/>
    <mergeCell ref="B196:B198"/>
    <mergeCell ref="C196:C198"/>
    <mergeCell ref="D196:D198"/>
    <mergeCell ref="E196:E198"/>
    <mergeCell ref="A185:A186"/>
    <mergeCell ref="B185:B186"/>
    <mergeCell ref="C185:C186"/>
    <mergeCell ref="A188:A195"/>
    <mergeCell ref="B188:B195"/>
    <mergeCell ref="C188:C195"/>
    <mergeCell ref="F211:F212"/>
    <mergeCell ref="D214:D216"/>
    <mergeCell ref="E214:E216"/>
    <mergeCell ref="F215:F216"/>
    <mergeCell ref="D217:D218"/>
    <mergeCell ref="E217:E218"/>
    <mergeCell ref="A200:A207"/>
    <mergeCell ref="B200:B207"/>
    <mergeCell ref="C200:C207"/>
    <mergeCell ref="D200:D207"/>
    <mergeCell ref="E200:E207"/>
    <mergeCell ref="A209:A221"/>
    <mergeCell ref="B209:B221"/>
    <mergeCell ref="C209:C221"/>
    <mergeCell ref="D210:D213"/>
    <mergeCell ref="E210:E213"/>
    <mergeCell ref="E228:E229"/>
    <mergeCell ref="D230:D231"/>
    <mergeCell ref="E230:E231"/>
    <mergeCell ref="A233:A240"/>
    <mergeCell ref="B233:B240"/>
    <mergeCell ref="C233:C240"/>
    <mergeCell ref="D233:D234"/>
    <mergeCell ref="E233:E234"/>
    <mergeCell ref="D219:D221"/>
    <mergeCell ref="E219:E221"/>
    <mergeCell ref="A222:A232"/>
    <mergeCell ref="B222:B232"/>
    <mergeCell ref="C222:C232"/>
    <mergeCell ref="D222:D224"/>
    <mergeCell ref="E222:E224"/>
    <mergeCell ref="D225:D227"/>
    <mergeCell ref="E225:E227"/>
    <mergeCell ref="D228:D229"/>
    <mergeCell ref="D241:D242"/>
    <mergeCell ref="E241:E242"/>
    <mergeCell ref="D243:D244"/>
    <mergeCell ref="E243:E244"/>
    <mergeCell ref="D245:D247"/>
    <mergeCell ref="E245:E247"/>
    <mergeCell ref="F233:F234"/>
    <mergeCell ref="H233:H234"/>
    <mergeCell ref="S233:S234"/>
    <mergeCell ref="D235:D237"/>
    <mergeCell ref="E235:E237"/>
    <mergeCell ref="D238:D239"/>
    <mergeCell ref="E238:E239"/>
    <mergeCell ref="A248:A249"/>
    <mergeCell ref="B248:B249"/>
    <mergeCell ref="C248:C249"/>
    <mergeCell ref="A251:A256"/>
    <mergeCell ref="B251:B256"/>
    <mergeCell ref="C251:C256"/>
    <mergeCell ref="A241:A247"/>
    <mergeCell ref="B241:B247"/>
    <mergeCell ref="C241:C247"/>
    <mergeCell ref="D251:D256"/>
    <mergeCell ref="E251:E256"/>
    <mergeCell ref="A258:A263"/>
    <mergeCell ref="B258:B263"/>
    <mergeCell ref="C258:C263"/>
    <mergeCell ref="D258:D259"/>
    <mergeCell ref="E258:E259"/>
    <mergeCell ref="D261:D263"/>
    <mergeCell ref="E261:E263"/>
    <mergeCell ref="A264:A265"/>
    <mergeCell ref="B264:B265"/>
    <mergeCell ref="C264:C265"/>
    <mergeCell ref="D264:D265"/>
    <mergeCell ref="E264:E265"/>
    <mergeCell ref="A267:A275"/>
    <mergeCell ref="B267:B275"/>
    <mergeCell ref="C267:C275"/>
    <mergeCell ref="D267:D275"/>
    <mergeCell ref="E267:E275"/>
    <mergeCell ref="A286:A293"/>
    <mergeCell ref="B286:B293"/>
    <mergeCell ref="C286:C293"/>
    <mergeCell ref="D286:D290"/>
    <mergeCell ref="E286:E290"/>
    <mergeCell ref="D291:D293"/>
    <mergeCell ref="E291:E293"/>
    <mergeCell ref="A277:A278"/>
    <mergeCell ref="B277:B278"/>
    <mergeCell ref="C277:C278"/>
    <mergeCell ref="D277:D278"/>
    <mergeCell ref="E277:E278"/>
    <mergeCell ref="A279:A284"/>
    <mergeCell ref="B279:B284"/>
    <mergeCell ref="C279:C284"/>
    <mergeCell ref="D281:D284"/>
    <mergeCell ref="E281:E284"/>
    <mergeCell ref="A301:A308"/>
    <mergeCell ref="B301:B308"/>
    <mergeCell ref="C301:C308"/>
    <mergeCell ref="D301:D304"/>
    <mergeCell ref="E301:E304"/>
    <mergeCell ref="D307:D308"/>
    <mergeCell ref="E307:E308"/>
    <mergeCell ref="A294:A296"/>
    <mergeCell ref="B294:B296"/>
    <mergeCell ref="C294:C296"/>
    <mergeCell ref="D294:D296"/>
    <mergeCell ref="E294:E296"/>
    <mergeCell ref="A297:A299"/>
    <mergeCell ref="B297:B299"/>
    <mergeCell ref="C297:C299"/>
    <mergeCell ref="D297:D299"/>
    <mergeCell ref="E297:E299"/>
    <mergeCell ref="A309:A310"/>
    <mergeCell ref="B309:B310"/>
    <mergeCell ref="C309:C310"/>
    <mergeCell ref="D309:D310"/>
    <mergeCell ref="E309:E310"/>
    <mergeCell ref="A312:A317"/>
    <mergeCell ref="B312:B317"/>
    <mergeCell ref="C312:C317"/>
    <mergeCell ref="D315:D316"/>
    <mergeCell ref="E315:E316"/>
    <mergeCell ref="D324:D330"/>
    <mergeCell ref="E324:E330"/>
    <mergeCell ref="A331:A333"/>
    <mergeCell ref="B331:B333"/>
    <mergeCell ref="C331:C333"/>
    <mergeCell ref="D331:D333"/>
    <mergeCell ref="E331:E333"/>
    <mergeCell ref="A318:A321"/>
    <mergeCell ref="B318:B321"/>
    <mergeCell ref="C318:C321"/>
    <mergeCell ref="D318:D321"/>
    <mergeCell ref="E318:E321"/>
    <mergeCell ref="A322:A330"/>
    <mergeCell ref="B322:B330"/>
    <mergeCell ref="C322:C330"/>
    <mergeCell ref="D322:D323"/>
    <mergeCell ref="E322:E323"/>
    <mergeCell ref="A334:A338"/>
    <mergeCell ref="B334:B338"/>
    <mergeCell ref="C334:C338"/>
    <mergeCell ref="D334:D338"/>
    <mergeCell ref="E334:E338"/>
    <mergeCell ref="A340:A346"/>
    <mergeCell ref="B340:B346"/>
    <mergeCell ref="C340:C346"/>
    <mergeCell ref="D340:D346"/>
    <mergeCell ref="E340:E346"/>
    <mergeCell ref="S360:S361"/>
    <mergeCell ref="A363:A371"/>
    <mergeCell ref="B363:B371"/>
    <mergeCell ref="C363:C371"/>
    <mergeCell ref="D363:D371"/>
    <mergeCell ref="E363:E371"/>
    <mergeCell ref="F340:F342"/>
    <mergeCell ref="H340:H342"/>
    <mergeCell ref="A348:A362"/>
    <mergeCell ref="B348:B362"/>
    <mergeCell ref="C348:C362"/>
    <mergeCell ref="D348:D362"/>
    <mergeCell ref="E348:E362"/>
    <mergeCell ref="F360:F361"/>
    <mergeCell ref="H360:H361"/>
    <mergeCell ref="A373:A375"/>
    <mergeCell ref="B373:B375"/>
    <mergeCell ref="C373:C375"/>
    <mergeCell ref="D373:D374"/>
    <mergeCell ref="E373:E374"/>
    <mergeCell ref="A377:A380"/>
    <mergeCell ref="B377:B380"/>
    <mergeCell ref="C377:C380"/>
    <mergeCell ref="D377:D380"/>
    <mergeCell ref="E377:E380"/>
    <mergeCell ref="E392:E394"/>
    <mergeCell ref="A396:A397"/>
    <mergeCell ref="B396:B397"/>
    <mergeCell ref="C396:C397"/>
    <mergeCell ref="A399:A402"/>
    <mergeCell ref="B399:B402"/>
    <mergeCell ref="C399:C402"/>
    <mergeCell ref="D399:D402"/>
    <mergeCell ref="E399:E402"/>
    <mergeCell ref="A382:A394"/>
    <mergeCell ref="B382:B394"/>
    <mergeCell ref="C382:C394"/>
    <mergeCell ref="D382:D384"/>
    <mergeCell ref="E382:E384"/>
    <mergeCell ref="D386:D387"/>
    <mergeCell ref="E386:E387"/>
    <mergeCell ref="D390:D391"/>
    <mergeCell ref="E390:E391"/>
    <mergeCell ref="D392:D394"/>
    <mergeCell ref="F399:F400"/>
    <mergeCell ref="A404:A431"/>
    <mergeCell ref="B404:B431"/>
    <mergeCell ref="C404:C431"/>
    <mergeCell ref="D404:D407"/>
    <mergeCell ref="E404:E407"/>
    <mergeCell ref="D408:D411"/>
    <mergeCell ref="E408:E411"/>
    <mergeCell ref="D412:D418"/>
    <mergeCell ref="E412:E418"/>
    <mergeCell ref="D419:D424"/>
    <mergeCell ref="E419:E424"/>
    <mergeCell ref="D425:D430"/>
    <mergeCell ref="E425:E430"/>
    <mergeCell ref="A433:A437"/>
    <mergeCell ref="B433:B437"/>
    <mergeCell ref="C433:C437"/>
    <mergeCell ref="D433:D434"/>
    <mergeCell ref="E433:E434"/>
    <mergeCell ref="E450:E451"/>
    <mergeCell ref="A453:A465"/>
    <mergeCell ref="B453:B465"/>
    <mergeCell ref="C453:C465"/>
    <mergeCell ref="D453:D465"/>
    <mergeCell ref="E453:E465"/>
    <mergeCell ref="A438:A451"/>
    <mergeCell ref="B438:B451"/>
    <mergeCell ref="C438:C451"/>
    <mergeCell ref="D438:D441"/>
    <mergeCell ref="E438:E441"/>
    <mergeCell ref="D442:D443"/>
    <mergeCell ref="E442:E443"/>
    <mergeCell ref="D444:D448"/>
    <mergeCell ref="E444:E448"/>
    <mergeCell ref="D450:D451"/>
    <mergeCell ref="F472:F473"/>
    <mergeCell ref="G472:G473"/>
    <mergeCell ref="H472:H473"/>
    <mergeCell ref="D475:D476"/>
    <mergeCell ref="E475:E476"/>
    <mergeCell ref="A467:A476"/>
    <mergeCell ref="B467:B476"/>
    <mergeCell ref="C467:C476"/>
    <mergeCell ref="D467:D470"/>
    <mergeCell ref="E467:E470"/>
    <mergeCell ref="D472:D473"/>
    <mergeCell ref="E472:E473"/>
  </mergeCells>
  <conditionalFormatting sqref="AA9:AA478">
    <cfRule type="iconSet" priority="91">
      <iconSet iconSet="3Flags">
        <cfvo type="percent" val="0"/>
        <cfvo type="num" val="80"/>
        <cfvo type="num" val="90"/>
      </iconSet>
    </cfRule>
  </conditionalFormatting>
  <conditionalFormatting sqref="AO9:AO40 AO55:AO101 AO194:AO198 AO234:AO275 AO359:AO371 AO411:AO421 AO424:AO465 AO172:AO192 AO396:AO407 AO382:AO394 AO373:AO380 AO348:AO357 AO312:AO346 AO286:AO310 AO277:AO284 AO209:AO232 AO200:AO207 AO151:AO170 AO103:AO149 AO42:AO53 AO467:AO478">
    <cfRule type="iconSet" priority="81">
      <iconSet iconSet="3Flags">
        <cfvo type="percent" val="0"/>
        <cfvo type="num" val="80"/>
        <cfvo type="num" val="90"/>
      </iconSet>
    </cfRule>
  </conditionalFormatting>
  <printOptions horizontalCentered="1"/>
  <pageMargins left="0.98402777777777795" right="0" top="0.39305555555555599" bottom="0.39305555555555599" header="0.31388888888888899" footer="0.31388888888888899"/>
  <pageSetup paperSize="5" scale="6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92" id="{258FC978-A26A-4A6B-9DE5-6C0763108E1A}">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Z30:Z31 Z35 Z41 Z55 Z81 Z102:Z104 Z109:Z110 Z114:Z116 Z124:Z125 Z130 Z132:Z133 Z135:Z137 Z142 Z150 Z155:Z156 Z164:Z165 Z171:Z178 Z187:Z189 Z191 Z194:Z195 Z197:Z201 Z206 Z208 Z212 Z215:Z216 Z219 Z221 Z223:Z224 Z227 Z229:Z232 Z244 Z247 Z250 Z252 Z254:Z258 Z262 Z264:Z265 Z267:Z278 Z280 Z285 Z290 Z297 Z299:Z302 Z304 Z306 Z308 Z311 Z314 Z319:Z320 Z326 Z328 Z330:Z333 Z337 Z340:Z342 Z346:Z347 Z350 Z354:Z357 Z360:Z362 Z364:Z365 Z368 Z371:Z372 Z374:Z385 Z390:Z391 Z395 Z397:Z398 Z401 Z403 Z426:Z429 Z432:Z434 Z438:Z439 Z441 Z445 Z448 Z450 Z452 Z456:Z457 Z459 Z464:Z467 Z471:Z477 Z406</xm:sqref>
        </x14:conditionalFormatting>
        <x14:conditionalFormatting xmlns:xm="http://schemas.microsoft.com/office/excel/2006/main">
          <x14:cfRule type="iconSet" priority="90" id="{331CE1A4-2C07-4382-8173-E7D0B0D5306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U30:Y31 U35:Y35 U41:Y41 U36:Z40 U55:Y55 U42:Z54 U81:Y81 U56:Z80 U102:Y104 U82:Z101 U109:Y110 U105:Z108 U114:Y116 U111:Z113 U124:Y125 U117:Z123 U130:Y130 U126:Z129 U132:Y133 U131:Z131 U135:Y137 U134:Z134 U142:Y142 U138:Z141 U150:Y150 U143:Z149 U155:Y156 U151:Z154 U164:Y165 U157:Z163 U171:Y178 U166:Z170 U187:Y189 U191:Y191 U190:Z190 U194:Y195 U192:Z193 U197:Y201 U196:Z196 U206:Y206 U208:Y208 U207:Z207 U212:Y212 U209:Z211 U215:Y216 U213:Z214 U219:Y219 U217:Z218 U221:Y221 U220:Z220 U223:Y224 U222:Z222 U227:Y227 U229:Y232 U228:Z228 U244:Y244 U233:Z243 U247:Y247 U245:Z246 U250:Y250 U248:Z249 U252:Y252 U251:Z251 U254:Y258 U253:Z253 U262:Y262 U264:Y265 U263:Z263 U267:Y278 U266:Z266 U280:Y280 U279:Z279 U285:Y285 U281:Z284 U290:Y290 U286:Z289 U297:Y297 U291:Z296 U299:Y302 U298:Z298 U304:Y304 U303:Z303 U306:Y306 U305:Z305 U308:Y308 U307:Z307 U311:Y311 U309:Z310 U314:Y314 U312:Z313 U319:Y320 U315:Z318 U326:Y326 U321:Z325 U328:Y328 U327:Z327 U330:Y333 U329:Z329 U337:Y337 U334:Z336 U340:Y342 U338:Z339 U346:Y347 U348:Z348 U349:Y350 Z349 U354:Y357 U351:Z353 U360:Y362 U358:Z359 U364:Y365 U363:Z363 U368:Y368 U366:Z367 U371:Y372 U369:Z370 U374:Y385 U373:Z373 U390:Y391 U386:Z389 U395:Y395 U392:Z394 U397:Y398 U396:Z396 U401:Y401 U399:Z400 U403:Y403 U402:Z402 U426:Y429 U432:Y434 U438:Y439 U435:Z437 U441:Y441 U440:Z440 U445:Y445 U442:Z444 U448:Y448 U446:Z447 U450:Y450 U449:Z449 U452:Y452 U451:Z451 U456:Y457 U453:Z455 U459:Y459 U458:Z458 U464:Y467 U460:Z463 U471:Y477 U478:Z478 U9:Z29 U32:Z34 U179:Z186 U202:Z205 U225:Z226 U259:Z261 U343:Z345 U406:Y406 U404:Z405 U407:Z425 U430:Z431 U468:Z470</xm:sqref>
        </x14:conditionalFormatting>
        <x14:conditionalFormatting xmlns:xm="http://schemas.microsoft.com/office/excel/2006/main">
          <x14:cfRule type="iconSet" priority="89" id="{FC031622-7832-42A4-B614-1072E5074401}">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AC477:AF478 AH477:AH478 AH9:AH19 AK9:AL19 AO54 AO233 AO358 AO408:AO410 AO422:AO423 AC217:AC218 AH22:AH35 AC22:AF35 AC20:AC21 AC64:AC83 AC220:AC233 AC235:AC271 AC276:AC476 AC36:AC62 AK22:AL35 AC177:AC195 AL478:AM478 AD41:AO41 AD102:AO102 AD142:AN142 AD150:AO150 AD171:AO171 AD187:AN187 AD199:AO199 AD208:AO208 AD250:AN250 AD257:AN257 AD276:AO276 AD285:AO285 AD300:AN300 AD311:AO311 AD347:AO347 AD372:AO372 AD381:AO381 AD395:AO395 AD398:AN398 AD403:AN403 AD432:AN432 AD452:AN452 AD466:AO466 AK477:AN477 AC197:AC214 AD247:AN247 AC85:AC175 AC9:AF19</xm:sqref>
        </x14:conditionalFormatting>
        <x14:conditionalFormatting xmlns:xm="http://schemas.microsoft.com/office/excel/2006/main">
          <x14:cfRule type="iconSet" priority="88" id="{1FBF86A9-9553-45CD-9847-14F923F29C34}">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AC176</xm:sqref>
        </x14:conditionalFormatting>
        <x14:conditionalFormatting xmlns:xm="http://schemas.microsoft.com/office/excel/2006/main">
          <x14:cfRule type="iconSet" priority="87" id="{FDFAA336-4342-4109-901D-4D0C6153F4D2}">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AC215</xm:sqref>
        </x14:conditionalFormatting>
        <x14:conditionalFormatting xmlns:xm="http://schemas.microsoft.com/office/excel/2006/main">
          <x14:cfRule type="iconSet" priority="86" id="{498759A7-ABDE-486E-AFDA-88CDBD492A5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AC216</xm:sqref>
        </x14:conditionalFormatting>
        <x14:conditionalFormatting xmlns:xm="http://schemas.microsoft.com/office/excel/2006/main">
          <x14:cfRule type="iconSet" priority="85" id="{C9173342-002F-4842-8356-EED5F3534C8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AC219</xm:sqref>
        </x14:conditionalFormatting>
        <x14:conditionalFormatting xmlns:xm="http://schemas.microsoft.com/office/excel/2006/main">
          <x14:cfRule type="iconSet" priority="84" id="{1477A4E3-B313-4A68-AAF5-2DCADB758BE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AC234</xm:sqref>
        </x14:conditionalFormatting>
        <x14:conditionalFormatting xmlns:xm="http://schemas.microsoft.com/office/excel/2006/main">
          <x14:cfRule type="iconSet" priority="83" id="{02564ED9-3F65-46CE-A009-6DBD9C01FA9A}">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AC272:AC275</xm:sqref>
        </x14:conditionalFormatting>
        <x14:conditionalFormatting xmlns:xm="http://schemas.microsoft.com/office/excel/2006/main">
          <x14:cfRule type="iconSet" priority="82" id="{D39E3988-AE51-4E9C-9BE5-91A6DF5C95CC}">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AG9:AG19 AG477:AG478 AG22:AG35</xm:sqref>
        </x14:conditionalFormatting>
        <x14:conditionalFormatting xmlns:xm="http://schemas.microsoft.com/office/excel/2006/main">
          <x14:cfRule type="iconSet" priority="80" id="{CC7C3C53-E681-4BFE-B1DE-AD529962CE56}">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AI477:AI478 AI9:AI19 AI22:AI35</xm:sqref>
        </x14:conditionalFormatting>
        <x14:conditionalFormatting xmlns:xm="http://schemas.microsoft.com/office/excel/2006/main">
          <x14:cfRule type="iconSet" priority="79" id="{A1A3696F-75BE-40CC-A6BF-B959543401B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AO193</xm:sqref>
        </x14:conditionalFormatting>
        <x14:conditionalFormatting xmlns:xm="http://schemas.microsoft.com/office/excel/2006/main">
          <x14:cfRule type="iconSet" priority="78" id="{0B46E40A-BAFD-4BE0-A191-697D07786D3A}">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AJ477:AJ478 AJ9:AJ19 AJ22:AJ35</xm:sqref>
        </x14:conditionalFormatting>
        <x14:conditionalFormatting xmlns:xm="http://schemas.microsoft.com/office/excel/2006/main">
          <x14:cfRule type="iconSet" priority="77" id="{D07E56CB-96C2-4D4B-9708-74B01E3B9CB9}">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AC63</xm:sqref>
        </x14:conditionalFormatting>
        <x14:conditionalFormatting xmlns:xm="http://schemas.microsoft.com/office/excel/2006/main">
          <x14:cfRule type="iconSet" priority="76" id="{56E7DA19-35EE-4FFD-A19C-6008E4CC78E1}">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AK478</xm:sqref>
        </x14:conditionalFormatting>
        <x14:conditionalFormatting xmlns:xm="http://schemas.microsoft.com/office/excel/2006/main">
          <x14:cfRule type="iconSet" priority="75" id="{7EA013BE-9E52-4896-B3EC-8EB8428B799C}">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AD20:AL21</xm:sqref>
        </x14:conditionalFormatting>
        <x14:conditionalFormatting xmlns:xm="http://schemas.microsoft.com/office/excel/2006/main">
          <x14:cfRule type="iconSet" priority="74" id="{C34AE958-F5CF-417C-9704-71CA2DE1EE1C}">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AD36:AL40 AD467:AL476 AD453:AL465 AD433:AL451 AD404:AL431 AD399:AL402 AD396:AL397 AD382:AL394 AD373:AL380 AD348:AL371 AD312:AL332 AD286:AL299 AD277:AL284 AD258:AL275 AD251:AL256 AD209:AL246 AD188:AL195 AD172:AL186 AD143:AL149 AD103:AL141 AD42:AL83 AD200:AL207 AD301:AL306 AD151:AL170 AM475 AD197:AL198 AD308:AL310 AD307:AM307 AD248:AL249 AD85:AL101 AD334:AL346</xm:sqref>
        </x14:conditionalFormatting>
        <x14:conditionalFormatting xmlns:xm="http://schemas.microsoft.com/office/excel/2006/main">
          <x14:cfRule type="iconSet" priority="73" id="{D69758CF-9FFC-4508-B85F-B4139103C66B}">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AM9:AM17 AM22:AM29 AM31:AM35 AM19</xm:sqref>
        </x14:conditionalFormatting>
        <x14:conditionalFormatting xmlns:xm="http://schemas.microsoft.com/office/excel/2006/main">
          <x14:cfRule type="iconSet" priority="72" id="{FCCAECD2-A344-4822-8ADC-7BA504D5D3A6}">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AM20:AM21</xm:sqref>
        </x14:conditionalFormatting>
        <x14:conditionalFormatting xmlns:xm="http://schemas.microsoft.com/office/excel/2006/main">
          <x14:cfRule type="iconSet" priority="71" id="{62232058-89E7-450B-8E53-C386FEE110C8}">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AM36:AM40</xm:sqref>
        </x14:conditionalFormatting>
        <x14:conditionalFormatting xmlns:xm="http://schemas.microsoft.com/office/excel/2006/main">
          <x14:cfRule type="iconSet" priority="70" id="{FCC11D62-0562-4316-991B-5D1B254DFB1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AM30</xm:sqref>
        </x14:conditionalFormatting>
        <x14:conditionalFormatting xmlns:xm="http://schemas.microsoft.com/office/excel/2006/main">
          <x14:cfRule type="iconSet" priority="69" id="{6B2A114C-52A7-42CF-86FE-1688697A81A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AM42:AM83 AM85:AM101</xm:sqref>
        </x14:conditionalFormatting>
        <x14:conditionalFormatting xmlns:xm="http://schemas.microsoft.com/office/excel/2006/main">
          <x14:cfRule type="iconSet" priority="68" id="{62C42E5C-7098-4C04-AF25-41F9BD0DD7D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AM103:AM141</xm:sqref>
        </x14:conditionalFormatting>
        <x14:conditionalFormatting xmlns:xm="http://schemas.microsoft.com/office/excel/2006/main">
          <x14:cfRule type="iconSet" priority="67" id="{EB158CCB-F34A-4ABA-BCB6-E75377E1876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AM143:AM149</xm:sqref>
        </x14:conditionalFormatting>
        <x14:conditionalFormatting xmlns:xm="http://schemas.microsoft.com/office/excel/2006/main">
          <x14:cfRule type="iconSet" priority="66" id="{DAF87DBE-FCFD-4403-A243-B1C7933D6F95}">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AM151:AM170</xm:sqref>
        </x14:conditionalFormatting>
        <x14:conditionalFormatting xmlns:xm="http://schemas.microsoft.com/office/excel/2006/main">
          <x14:cfRule type="iconSet" priority="65" id="{F0F0DFBF-E250-4B4C-ABF7-52F6471FA99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AM172:AM186</xm:sqref>
        </x14:conditionalFormatting>
        <x14:conditionalFormatting xmlns:xm="http://schemas.microsoft.com/office/excel/2006/main">
          <x14:cfRule type="iconSet" priority="64" id="{6B26D048-C39E-4A12-B574-41BC2B20D2DC}">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AM188:AM195 AM197:AM198</xm:sqref>
        </x14:conditionalFormatting>
        <x14:conditionalFormatting xmlns:xm="http://schemas.microsoft.com/office/excel/2006/main">
          <x14:cfRule type="iconSet" priority="63" id="{32D8E846-B2B9-4083-A455-1BE4877EA350}">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AM200:AM207</xm:sqref>
        </x14:conditionalFormatting>
        <x14:conditionalFormatting xmlns:xm="http://schemas.microsoft.com/office/excel/2006/main">
          <x14:cfRule type="iconSet" priority="62" id="{ABF32994-08DE-46C1-9D0C-57B46DA84100}">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AM209:AM246 AM248:AM249</xm:sqref>
        </x14:conditionalFormatting>
        <x14:conditionalFormatting xmlns:xm="http://schemas.microsoft.com/office/excel/2006/main">
          <x14:cfRule type="iconSet" priority="61" id="{23841CE1-4C7D-4A59-B8C8-8FBC8B0C3695}">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AM251:AM256</xm:sqref>
        </x14:conditionalFormatting>
        <x14:conditionalFormatting xmlns:xm="http://schemas.microsoft.com/office/excel/2006/main">
          <x14:cfRule type="iconSet" priority="60" id="{E71761E2-77CA-42A8-A1AE-013E42615B85}">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AM258:AM275</xm:sqref>
        </x14:conditionalFormatting>
        <x14:conditionalFormatting xmlns:xm="http://schemas.microsoft.com/office/excel/2006/main">
          <x14:cfRule type="iconSet" priority="59" id="{C64BA60D-A50E-4F1D-98AD-55027DD99FB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AM277:AM284</xm:sqref>
        </x14:conditionalFormatting>
        <x14:conditionalFormatting xmlns:xm="http://schemas.microsoft.com/office/excel/2006/main">
          <x14:cfRule type="iconSet" priority="58" id="{3399D45E-1E54-4358-AB2F-497361525FE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AM286:AM299</xm:sqref>
        </x14:conditionalFormatting>
        <x14:conditionalFormatting xmlns:xm="http://schemas.microsoft.com/office/excel/2006/main">
          <x14:cfRule type="iconSet" priority="57" id="{694A7939-30D5-47E6-93D0-F0E67709E32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AM301:AM306 AM308:AM310</xm:sqref>
        </x14:conditionalFormatting>
        <x14:conditionalFormatting xmlns:xm="http://schemas.microsoft.com/office/excel/2006/main">
          <x14:cfRule type="iconSet" priority="56" id="{5A817928-E75E-48B6-94DD-89D021ED6EA9}">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AM312:AM332 AM334:AM346</xm:sqref>
        </x14:conditionalFormatting>
        <x14:conditionalFormatting xmlns:xm="http://schemas.microsoft.com/office/excel/2006/main">
          <x14:cfRule type="iconSet" priority="55" id="{CEBAE938-93AD-481D-A1B5-A300647E024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AM348:AM371</xm:sqref>
        </x14:conditionalFormatting>
        <x14:conditionalFormatting xmlns:xm="http://schemas.microsoft.com/office/excel/2006/main">
          <x14:cfRule type="iconSet" priority="54" id="{F8919CAF-98D2-4CA5-BFEB-447AC9B34D95}">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AM373:AM380</xm:sqref>
        </x14:conditionalFormatting>
        <x14:conditionalFormatting xmlns:xm="http://schemas.microsoft.com/office/excel/2006/main">
          <x14:cfRule type="iconSet" priority="53" id="{D6425443-5184-4E81-A0CA-B3B849F07D78}">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AM382:AM394</xm:sqref>
        </x14:conditionalFormatting>
        <x14:conditionalFormatting xmlns:xm="http://schemas.microsoft.com/office/excel/2006/main">
          <x14:cfRule type="iconSet" priority="52" id="{75338741-314C-4EFA-A3DE-6D4D485EF9F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AM396:AM397</xm:sqref>
        </x14:conditionalFormatting>
        <x14:conditionalFormatting xmlns:xm="http://schemas.microsoft.com/office/excel/2006/main">
          <x14:cfRule type="iconSet" priority="51" id="{A6DB3DD6-A59B-469D-AAE7-2576A532B90A}">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AM399:AM402</xm:sqref>
        </x14:conditionalFormatting>
        <x14:conditionalFormatting xmlns:xm="http://schemas.microsoft.com/office/excel/2006/main">
          <x14:cfRule type="iconSet" priority="50" id="{910AB06E-3383-418B-94F9-5C1F0AFA8F66}">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AM404:AM431</xm:sqref>
        </x14:conditionalFormatting>
        <x14:conditionalFormatting xmlns:xm="http://schemas.microsoft.com/office/excel/2006/main">
          <x14:cfRule type="iconSet" priority="49" id="{DA634D1A-9195-47BE-96AE-0E38E71AC33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AM433:AM451</xm:sqref>
        </x14:conditionalFormatting>
        <x14:conditionalFormatting xmlns:xm="http://schemas.microsoft.com/office/excel/2006/main">
          <x14:cfRule type="iconSet" priority="48" id="{31870F5F-D62F-4A1C-B9FE-895CD930A32B}">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AM453:AM465</xm:sqref>
        </x14:conditionalFormatting>
        <x14:conditionalFormatting xmlns:xm="http://schemas.microsoft.com/office/excel/2006/main">
          <x14:cfRule type="iconSet" priority="47" id="{1A409E2D-8198-4BEB-B738-6B3ABC565B8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AM467:AM474 AM476</xm:sqref>
        </x14:conditionalFormatting>
        <x14:conditionalFormatting xmlns:xm="http://schemas.microsoft.com/office/excel/2006/main">
          <x14:cfRule type="iconSet" priority="46" id="{DD5DAE55-3618-4931-B2CB-29E56B0B4634}">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AH196 AC196:AF196 AK196:AL196</xm:sqref>
        </x14:conditionalFormatting>
        <x14:conditionalFormatting xmlns:xm="http://schemas.microsoft.com/office/excel/2006/main">
          <x14:cfRule type="iconSet" priority="45" id="{1A614F7B-C400-43B8-80B3-1D14C515074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AG196</xm:sqref>
        </x14:conditionalFormatting>
        <x14:conditionalFormatting xmlns:xm="http://schemas.microsoft.com/office/excel/2006/main">
          <x14:cfRule type="iconSet" priority="44" id="{1FA68DAE-8FA0-4217-B222-8FB690CB0879}">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AI196</xm:sqref>
        </x14:conditionalFormatting>
        <x14:conditionalFormatting xmlns:xm="http://schemas.microsoft.com/office/excel/2006/main">
          <x14:cfRule type="iconSet" priority="43" id="{B7706365-ACC6-4638-9B72-0CF300FF64F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AJ196</xm:sqref>
        </x14:conditionalFormatting>
        <x14:conditionalFormatting xmlns:xm="http://schemas.microsoft.com/office/excel/2006/main">
          <x14:cfRule type="iconSet" priority="42" id="{7FD4E748-5434-4BCA-8ED5-DB02271B41F1}">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AM196</xm:sqref>
        </x14:conditionalFormatting>
        <x14:conditionalFormatting xmlns:xm="http://schemas.microsoft.com/office/excel/2006/main">
          <x14:cfRule type="iconSet" priority="41" id="{0C14A89B-DF4F-4343-9091-6D93A303A911}">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AN9:AN13 AN22:AN29 AN31:AN35 AN15:AN17 AN19</xm:sqref>
        </x14:conditionalFormatting>
        <x14:conditionalFormatting xmlns:xm="http://schemas.microsoft.com/office/excel/2006/main">
          <x14:cfRule type="iconSet" priority="40" id="{82252B0C-2380-44A2-B242-AC8E5935C13C}">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AN20:AN21</xm:sqref>
        </x14:conditionalFormatting>
        <x14:conditionalFormatting xmlns:xm="http://schemas.microsoft.com/office/excel/2006/main">
          <x14:cfRule type="iconSet" priority="39" id="{330CB698-8DAF-4F88-ACAB-03A8011BABB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AN36:AN40</xm:sqref>
        </x14:conditionalFormatting>
        <x14:conditionalFormatting xmlns:xm="http://schemas.microsoft.com/office/excel/2006/main">
          <x14:cfRule type="iconSet" priority="38" id="{AB2B0B54-4746-4EE1-BBBC-55837483B22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AN14</xm:sqref>
        </x14:conditionalFormatting>
        <x14:conditionalFormatting xmlns:xm="http://schemas.microsoft.com/office/excel/2006/main">
          <x14:cfRule type="iconSet" priority="37" id="{27D6F4A2-BAEA-4990-B0A4-1C5645630C1A}">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AN30</xm:sqref>
        </x14:conditionalFormatting>
        <x14:conditionalFormatting xmlns:xm="http://schemas.microsoft.com/office/excel/2006/main">
          <x14:cfRule type="iconSet" priority="36" id="{0606D183-FE49-44F7-92F0-8ADACE7A5A8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AN42:AN83 AN85:AN101</xm:sqref>
        </x14:conditionalFormatting>
        <x14:conditionalFormatting xmlns:xm="http://schemas.microsoft.com/office/excel/2006/main">
          <x14:cfRule type="iconSet" priority="35" id="{47BDD6E9-2E08-4A96-9E2A-DDFC84F353A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AN103:AN141</xm:sqref>
        </x14:conditionalFormatting>
        <x14:conditionalFormatting xmlns:xm="http://schemas.microsoft.com/office/excel/2006/main">
          <x14:cfRule type="iconSet" priority="34" id="{AEDBF4D1-17E8-4168-8267-AD247A4F2EF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AN143:AN149</xm:sqref>
        </x14:conditionalFormatting>
        <x14:conditionalFormatting xmlns:xm="http://schemas.microsoft.com/office/excel/2006/main">
          <x14:cfRule type="iconSet" priority="33" id="{49981FA5-E1E7-472B-8A27-2F21ACFB157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AN151:AN170</xm:sqref>
        </x14:conditionalFormatting>
        <x14:conditionalFormatting xmlns:xm="http://schemas.microsoft.com/office/excel/2006/main">
          <x14:cfRule type="iconSet" priority="32" id="{066F974C-0995-4009-94CA-AAD19DBFAF7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AN172:AN186</xm:sqref>
        </x14:conditionalFormatting>
        <x14:conditionalFormatting xmlns:xm="http://schemas.microsoft.com/office/excel/2006/main">
          <x14:cfRule type="iconSet" priority="31" id="{0AC9DF7A-8DDE-4E3A-BE72-1CC3B3308515}">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AN188:AN195 AN197:AN198</xm:sqref>
        </x14:conditionalFormatting>
        <x14:conditionalFormatting xmlns:xm="http://schemas.microsoft.com/office/excel/2006/main">
          <x14:cfRule type="iconSet" priority="30" id="{DB6EE093-8F54-4439-9D13-F7A2F58DA346}">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AN196</xm:sqref>
        </x14:conditionalFormatting>
        <x14:conditionalFormatting xmlns:xm="http://schemas.microsoft.com/office/excel/2006/main">
          <x14:cfRule type="iconSet" priority="29" id="{BA540812-2772-4507-B662-AC28DB2FB12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AN200:AN207</xm:sqref>
        </x14:conditionalFormatting>
        <x14:conditionalFormatting xmlns:xm="http://schemas.microsoft.com/office/excel/2006/main">
          <x14:cfRule type="iconSet" priority="28" id="{10EC2180-ACB4-440A-950F-D9D6A8814474}">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AN209:AN246 AN248:AN249</xm:sqref>
        </x14:conditionalFormatting>
        <x14:conditionalFormatting xmlns:xm="http://schemas.microsoft.com/office/excel/2006/main">
          <x14:cfRule type="iconSet" priority="27" id="{9B62010D-DF86-45D1-8BBF-48340AECA02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AN251:AN253 AN255:AN256</xm:sqref>
        </x14:conditionalFormatting>
        <x14:conditionalFormatting xmlns:xm="http://schemas.microsoft.com/office/excel/2006/main">
          <x14:cfRule type="iconSet" priority="26" id="{4002EB85-1B93-4D3F-AA58-DCDDA7EDEF04}">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AN254</xm:sqref>
        </x14:conditionalFormatting>
        <x14:conditionalFormatting xmlns:xm="http://schemas.microsoft.com/office/excel/2006/main">
          <x14:cfRule type="iconSet" priority="25" id="{35FD9B26-24EE-4E40-858D-37DE58C1011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AN258:AN275</xm:sqref>
        </x14:conditionalFormatting>
        <x14:conditionalFormatting xmlns:xm="http://schemas.microsoft.com/office/excel/2006/main">
          <x14:cfRule type="iconSet" priority="24" id="{A214AE14-3D5B-4F5E-BE10-260EB6BD1DD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AN277:AN284</xm:sqref>
        </x14:conditionalFormatting>
        <x14:conditionalFormatting xmlns:xm="http://schemas.microsoft.com/office/excel/2006/main">
          <x14:cfRule type="iconSet" priority="23" id="{7D14AA7B-AE30-42DD-BEB6-ADADD507AC1C}">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AN286:AN299</xm:sqref>
        </x14:conditionalFormatting>
        <x14:conditionalFormatting xmlns:xm="http://schemas.microsoft.com/office/excel/2006/main">
          <x14:cfRule type="iconSet" priority="22" id="{A7D5A100-579E-49F1-A021-74892125781B}">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AN307</xm:sqref>
        </x14:conditionalFormatting>
        <x14:conditionalFormatting xmlns:xm="http://schemas.microsoft.com/office/excel/2006/main">
          <x14:cfRule type="iconSet" priority="21" id="{E8F6178F-46D3-4658-8D27-FFA638280F36}">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AN301:AN306 AN308:AN310</xm:sqref>
        </x14:conditionalFormatting>
        <x14:conditionalFormatting xmlns:xm="http://schemas.microsoft.com/office/excel/2006/main">
          <x14:cfRule type="iconSet" priority="20" id="{FB6FC6B3-602A-4BB8-ADA4-8521E441BF5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AN312:AN325 AN327:AN332 AN334:AN346</xm:sqref>
        </x14:conditionalFormatting>
        <x14:conditionalFormatting xmlns:xm="http://schemas.microsoft.com/office/excel/2006/main">
          <x14:cfRule type="iconSet" priority="19" id="{7A555B5A-CE29-434F-9429-2344CCCD0C21}">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AN326</xm:sqref>
        </x14:conditionalFormatting>
        <x14:conditionalFormatting xmlns:xm="http://schemas.microsoft.com/office/excel/2006/main">
          <x14:cfRule type="iconSet" priority="18" id="{7A0C64E0-E6F0-41A5-B7E3-A4E86425265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AN348:AN371</xm:sqref>
        </x14:conditionalFormatting>
        <x14:conditionalFormatting xmlns:xm="http://schemas.microsoft.com/office/excel/2006/main">
          <x14:cfRule type="iconSet" priority="17" id="{4E8CC637-5DC2-4C59-A12C-1B3C16CBD653}">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AN373:AN380</xm:sqref>
        </x14:conditionalFormatting>
        <x14:conditionalFormatting xmlns:xm="http://schemas.microsoft.com/office/excel/2006/main">
          <x14:cfRule type="iconSet" priority="16" id="{B8B10D8D-6AF1-4DBE-B1E0-2A00D9200D1B}">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AN382:AN394</xm:sqref>
        </x14:conditionalFormatting>
        <x14:conditionalFormatting xmlns:xm="http://schemas.microsoft.com/office/excel/2006/main">
          <x14:cfRule type="iconSet" priority="15" id="{D6ABA432-D055-4351-981C-9DE753FB0012}">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AN396:AN397</xm:sqref>
        </x14:conditionalFormatting>
        <x14:conditionalFormatting xmlns:xm="http://schemas.microsoft.com/office/excel/2006/main">
          <x14:cfRule type="iconSet" priority="14" id="{AA736116-B7FD-4EA5-AFFA-CB17FA1E7E6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AN399:AN402</xm:sqref>
        </x14:conditionalFormatting>
        <x14:conditionalFormatting xmlns:xm="http://schemas.microsoft.com/office/excel/2006/main">
          <x14:cfRule type="iconSet" priority="13" id="{0A7FB3AE-6E6D-4B06-92C0-DEBBFECDBAD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AN404:AN431</xm:sqref>
        </x14:conditionalFormatting>
        <x14:conditionalFormatting xmlns:xm="http://schemas.microsoft.com/office/excel/2006/main">
          <x14:cfRule type="iconSet" priority="12" id="{A3701A7C-7AE1-48B2-AA07-EEAE4253E016}">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AN433:AN451</xm:sqref>
        </x14:conditionalFormatting>
        <x14:conditionalFormatting xmlns:xm="http://schemas.microsoft.com/office/excel/2006/main">
          <x14:cfRule type="iconSet" priority="11" id="{28CF3419-1766-414D-86E8-6A4857C3A6A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AN453:AN465</xm:sqref>
        </x14:conditionalFormatting>
        <x14:conditionalFormatting xmlns:xm="http://schemas.microsoft.com/office/excel/2006/main">
          <x14:cfRule type="iconSet" priority="10" id="{1B9EC6AF-5BFA-42C7-9B4B-1A322D5F33A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AN475</xm:sqref>
        </x14:conditionalFormatting>
        <x14:conditionalFormatting xmlns:xm="http://schemas.microsoft.com/office/excel/2006/main">
          <x14:cfRule type="iconSet" priority="9" id="{49440EA5-7606-4122-878B-C978634ACFCE}">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AN467:AN474 AN476</xm:sqref>
        </x14:conditionalFormatting>
        <x14:conditionalFormatting xmlns:xm="http://schemas.microsoft.com/office/excel/2006/main">
          <x14:cfRule type="iconSet" priority="8" id="{A8C6E5B7-F456-4B35-A879-A0EEA74C14A7}">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AN478</xm:sqref>
        </x14:conditionalFormatting>
        <x14:conditionalFormatting xmlns:xm="http://schemas.microsoft.com/office/excel/2006/main">
          <x14:cfRule type="iconSet" priority="7" id="{CCE24630-5D95-43B1-9881-2F1FFC40AA80}">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AC84</xm:sqref>
        </x14:conditionalFormatting>
        <x14:conditionalFormatting xmlns:xm="http://schemas.microsoft.com/office/excel/2006/main">
          <x14:cfRule type="iconSet" priority="6" id="{CB5AE2AE-016C-436F-99D7-7F93D2BC9BA4}">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AD84:AL84</xm:sqref>
        </x14:conditionalFormatting>
        <x14:conditionalFormatting xmlns:xm="http://schemas.microsoft.com/office/excel/2006/main">
          <x14:cfRule type="iconSet" priority="5" id="{006F4315-68F5-4992-B5D1-D55790C5CBDB}">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AM84</xm:sqref>
        </x14:conditionalFormatting>
        <x14:conditionalFormatting xmlns:xm="http://schemas.microsoft.com/office/excel/2006/main">
          <x14:cfRule type="iconSet" priority="4" id="{0D02A55F-D4DA-478F-AF29-50941B563A81}">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AN84</xm:sqref>
        </x14:conditionalFormatting>
        <x14:conditionalFormatting xmlns:xm="http://schemas.microsoft.com/office/excel/2006/main">
          <x14:cfRule type="iconSet" priority="3" id="{466D40B4-FBCB-4682-B399-58957AF2BD1F}">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AM18</xm:sqref>
        </x14:conditionalFormatting>
        <x14:conditionalFormatting xmlns:xm="http://schemas.microsoft.com/office/excel/2006/main">
          <x14:cfRule type="iconSet" priority="2" id="{98845A3B-BB57-4F88-8234-416C51A3D2FD}">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AN18</xm:sqref>
        </x14:conditionalFormatting>
        <x14:conditionalFormatting xmlns:xm="http://schemas.microsoft.com/office/excel/2006/main">
          <x14:cfRule type="iconSet" priority="1" id="{AC18240D-44E2-452F-99C8-53FAE4C95BE8}">
            <x14:iconSet iconSet="4TrafficLights" custom="1">
              <x14:cfvo type="percent">
                <xm:f>0</xm:f>
              </x14:cfvo>
              <x14:cfvo type="num">
                <xm:f>80</xm:f>
              </x14:cfvo>
              <x14:cfvo type="num">
                <xm:f>90</xm:f>
              </x14:cfvo>
              <x14:cfvo type="num" gte="0">
                <xm:f>100</xm:f>
              </x14:cfvo>
              <x14:cfIcon iconSet="3TrafficLights1" iconId="0"/>
              <x14:cfIcon iconSet="3TrafficLights1" iconId="1"/>
              <x14:cfIcon iconSet="3TrafficLights1" iconId="2"/>
              <x14:cfIcon iconSet="4TrafficLights" iconId="0"/>
            </x14:iconSet>
          </x14:cfRule>
          <xm:sqref>AD333:AN333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90"/>
  <sheetViews>
    <sheetView showGridLines="0" zoomScale="80" zoomScaleNormal="80" workbookViewId="0">
      <pane xSplit="4" ySplit="7" topLeftCell="E8" activePane="bottomRight" state="frozen"/>
      <selection activeCell="A34" sqref="A34:F34"/>
      <selection pane="topRight" activeCell="A34" sqref="A34:F34"/>
      <selection pane="bottomLeft" activeCell="A34" sqref="A34:F34"/>
      <selection pane="bottomRight" activeCell="A34" sqref="A34:F34"/>
    </sheetView>
  </sheetViews>
  <sheetFormatPr baseColWidth="10" defaultColWidth="11.42578125" defaultRowHeight="15"/>
  <cols>
    <col min="1" max="1" width="7.140625" style="283" customWidth="1"/>
    <col min="2" max="2" width="82.5703125" style="280" customWidth="1"/>
    <col min="3" max="3" width="14.28515625" style="283" customWidth="1"/>
    <col min="4" max="4" width="8.5703125" style="283" customWidth="1"/>
    <col min="5" max="5" width="2.42578125" style="283" customWidth="1"/>
    <col min="6" max="6" width="2.7109375" style="284" customWidth="1"/>
    <col min="7" max="7" width="15.42578125" style="284" customWidth="1"/>
    <col min="8" max="8" width="15.42578125" style="283" customWidth="1"/>
    <col min="9" max="9" width="14.140625" style="283" customWidth="1"/>
    <col min="10" max="16384" width="11.42578125" style="280"/>
  </cols>
  <sheetData>
    <row r="1" spans="1:9" s="223" customFormat="1" ht="15.75" customHeight="1">
      <c r="A1" s="218"/>
      <c r="B1" s="219" t="s">
        <v>0</v>
      </c>
      <c r="C1" s="218"/>
      <c r="D1" s="218"/>
      <c r="E1" s="218"/>
      <c r="F1" s="221"/>
      <c r="G1" s="221"/>
      <c r="H1" s="222"/>
      <c r="I1" s="218"/>
    </row>
    <row r="2" spans="1:9" s="223" customFormat="1" ht="15.75" customHeight="1">
      <c r="A2" s="218"/>
      <c r="B2" s="219" t="s">
        <v>1</v>
      </c>
      <c r="C2" s="402"/>
      <c r="D2" s="224"/>
      <c r="E2" s="220"/>
      <c r="F2" s="225"/>
      <c r="G2" s="403" t="s">
        <v>2321</v>
      </c>
      <c r="H2" s="404" t="s">
        <v>2322</v>
      </c>
      <c r="I2" s="391" t="s">
        <v>2323</v>
      </c>
    </row>
    <row r="3" spans="1:9" s="223" customFormat="1" ht="15.75" customHeight="1">
      <c r="A3" s="218"/>
      <c r="B3" s="226" t="s">
        <v>2324</v>
      </c>
      <c r="C3" s="402"/>
      <c r="D3" s="224"/>
      <c r="E3" s="220"/>
      <c r="F3" s="227"/>
      <c r="G3" s="403"/>
      <c r="H3" s="404"/>
      <c r="I3" s="391"/>
    </row>
    <row r="4" spans="1:9" s="223" customFormat="1" ht="19.5" customHeight="1">
      <c r="A4" s="218"/>
      <c r="B4" s="228" t="s">
        <v>2325</v>
      </c>
      <c r="C4" s="218"/>
      <c r="D4" s="218"/>
      <c r="E4" s="218"/>
      <c r="F4" s="229"/>
      <c r="G4" s="392"/>
      <c r="H4" s="392"/>
      <c r="I4" s="392"/>
    </row>
    <row r="5" spans="1:9" s="232" customFormat="1" ht="9" customHeight="1">
      <c r="A5" s="393" t="s">
        <v>3</v>
      </c>
      <c r="B5" s="394" t="s">
        <v>5</v>
      </c>
      <c r="C5" s="395" t="s">
        <v>2326</v>
      </c>
      <c r="D5" s="394" t="s">
        <v>2327</v>
      </c>
      <c r="E5" s="230"/>
      <c r="F5" s="231"/>
      <c r="G5" s="396" t="s">
        <v>2328</v>
      </c>
      <c r="H5" s="398">
        <v>2017</v>
      </c>
      <c r="I5" s="399"/>
    </row>
    <row r="6" spans="1:9" s="232" customFormat="1" ht="15.75" customHeight="1">
      <c r="A6" s="393"/>
      <c r="B6" s="394"/>
      <c r="C6" s="395"/>
      <c r="D6" s="394"/>
      <c r="E6" s="230"/>
      <c r="F6" s="231"/>
      <c r="G6" s="396"/>
      <c r="H6" s="400"/>
      <c r="I6" s="401"/>
    </row>
    <row r="7" spans="1:9" s="232" customFormat="1" ht="31.5" customHeight="1" thickBot="1">
      <c r="A7" s="393"/>
      <c r="B7" s="394"/>
      <c r="C7" s="395"/>
      <c r="D7" s="394"/>
      <c r="E7" s="230"/>
      <c r="F7" s="230"/>
      <c r="G7" s="397"/>
      <c r="H7" s="233" t="s">
        <v>2329</v>
      </c>
      <c r="I7" s="234" t="s">
        <v>2330</v>
      </c>
    </row>
    <row r="8" spans="1:9" s="244" customFormat="1" ht="32.25" customHeight="1">
      <c r="A8" s="235" t="str">
        <f>'[1]2_ESTRUCTURA_PDM'!H4</f>
        <v>1.1.01</v>
      </c>
      <c r="B8" s="236" t="str">
        <f>'[1]2_ESTRUCTURA_PDM'!J4</f>
        <v>Educación inicial. Consolidación de la educación en grado transición</v>
      </c>
      <c r="C8" s="237">
        <v>3</v>
      </c>
      <c r="D8" s="238">
        <v>30</v>
      </c>
      <c r="E8" s="239"/>
      <c r="F8" s="241"/>
      <c r="G8" s="242">
        <v>3</v>
      </c>
      <c r="H8" s="240">
        <v>32.179999999999993</v>
      </c>
      <c r="I8" s="243" t="s">
        <v>2332</v>
      </c>
    </row>
    <row r="9" spans="1:9" s="244" customFormat="1" ht="32.25" customHeight="1">
      <c r="A9" s="245" t="str">
        <f>'[1]2_ESTRUCTURA_PDM'!H5</f>
        <v>1.1.02</v>
      </c>
      <c r="B9" s="246" t="str">
        <f>'[1]2_ESTRUCTURA_PDM'!J5</f>
        <v>Fortalecimiento de programas de calidad en educación</v>
      </c>
      <c r="C9" s="247">
        <v>18</v>
      </c>
      <c r="D9" s="238">
        <v>25</v>
      </c>
      <c r="E9" s="239"/>
      <c r="F9" s="241"/>
      <c r="G9" s="248">
        <v>18</v>
      </c>
      <c r="H9" s="249">
        <v>98.805000000000007</v>
      </c>
      <c r="I9" s="243" t="s">
        <v>2333</v>
      </c>
    </row>
    <row r="10" spans="1:9" s="244" customFormat="1" ht="32.25" customHeight="1">
      <c r="A10" s="245" t="str">
        <f>'[1]2_ESTRUCTURA_PDM'!H6</f>
        <v>1.1.03</v>
      </c>
      <c r="B10" s="246" t="str">
        <f>'[1]2_ESTRUCTURA_PDM'!J6</f>
        <v>Oportunidades de acceso y permanencia en el sistema</v>
      </c>
      <c r="C10" s="247">
        <v>8</v>
      </c>
      <c r="D10" s="238">
        <v>15</v>
      </c>
      <c r="E10" s="239"/>
      <c r="F10" s="241"/>
      <c r="G10" s="248">
        <v>8</v>
      </c>
      <c r="H10" s="249">
        <v>95.206794466403153</v>
      </c>
      <c r="I10" s="243" t="s">
        <v>2333</v>
      </c>
    </row>
    <row r="11" spans="1:9" s="244" customFormat="1" ht="32.25" customHeight="1" thickBot="1">
      <c r="A11" s="250" t="str">
        <f>'[1]2_ESTRUCTURA_PDM'!H7</f>
        <v>1.1.04</v>
      </c>
      <c r="B11" s="251" t="str">
        <f>'[1]2_ESTRUCTURA_PDM'!J7</f>
        <v>Educación superior productiva, atractiva y pertinente</v>
      </c>
      <c r="C11" s="252">
        <v>3</v>
      </c>
      <c r="D11" s="253">
        <v>30</v>
      </c>
      <c r="E11" s="239"/>
      <c r="F11" s="241"/>
      <c r="G11" s="254">
        <v>3</v>
      </c>
      <c r="H11" s="255">
        <v>100</v>
      </c>
      <c r="I11" s="256" t="s">
        <v>2333</v>
      </c>
    </row>
    <row r="12" spans="1:9" s="244" customFormat="1" ht="32.25" customHeight="1">
      <c r="A12" s="257" t="str">
        <f>'[1]2_ESTRUCTURA_PDM'!H8</f>
        <v>1.2.01</v>
      </c>
      <c r="B12" s="258" t="str">
        <f>'[1]2_ESTRUCTURA_PDM'!J8</f>
        <v>Salud ambiental</v>
      </c>
      <c r="C12" s="259">
        <v>2</v>
      </c>
      <c r="D12" s="260">
        <v>15</v>
      </c>
      <c r="E12" s="239"/>
      <c r="F12" s="241"/>
      <c r="G12" s="242">
        <v>2</v>
      </c>
      <c r="H12" s="261">
        <v>100</v>
      </c>
      <c r="I12" s="262" t="s">
        <v>2333</v>
      </c>
    </row>
    <row r="13" spans="1:9" s="244" customFormat="1" ht="32.25" customHeight="1">
      <c r="A13" s="245" t="str">
        <f>'[1]2_ESTRUCTURA_PDM'!H9</f>
        <v>1.2.02</v>
      </c>
      <c r="B13" s="246" t="str">
        <f>'[1]2_ESTRUCTURA_PDM'!J9</f>
        <v>Vida saludable y condiciones no transmisibles</v>
      </c>
      <c r="C13" s="247">
        <v>3</v>
      </c>
      <c r="D13" s="238">
        <v>8</v>
      </c>
      <c r="E13" s="239"/>
      <c r="F13" s="241"/>
      <c r="G13" s="248">
        <v>3</v>
      </c>
      <c r="H13" s="249">
        <v>100</v>
      </c>
      <c r="I13" s="243" t="s">
        <v>2333</v>
      </c>
    </row>
    <row r="14" spans="1:9" s="244" customFormat="1" ht="32.25" customHeight="1">
      <c r="A14" s="245" t="str">
        <f>'[1]2_ESTRUCTURA_PDM'!H10</f>
        <v>1.2.03</v>
      </c>
      <c r="B14" s="246" t="str">
        <f>'[1]2_ESTRUCTURA_PDM'!J10</f>
        <v>Convivencia social y salud mental</v>
      </c>
      <c r="C14" s="247">
        <v>6</v>
      </c>
      <c r="D14" s="238">
        <v>7</v>
      </c>
      <c r="E14" s="239"/>
      <c r="F14" s="241"/>
      <c r="G14" s="248">
        <v>6</v>
      </c>
      <c r="H14" s="249">
        <v>100</v>
      </c>
      <c r="I14" s="243" t="s">
        <v>2333</v>
      </c>
    </row>
    <row r="15" spans="1:9" s="244" customFormat="1" ht="32.25" customHeight="1">
      <c r="A15" s="245" t="str">
        <f>'[1]2_ESTRUCTURA_PDM'!H11</f>
        <v>1.2.04</v>
      </c>
      <c r="B15" s="246" t="str">
        <f>'[1]2_ESTRUCTURA_PDM'!J11</f>
        <v>Seguridad alimentaria y nutricional</v>
      </c>
      <c r="C15" s="247">
        <v>6</v>
      </c>
      <c r="D15" s="238">
        <v>13</v>
      </c>
      <c r="E15" s="239"/>
      <c r="F15" s="241"/>
      <c r="G15" s="248">
        <v>5</v>
      </c>
      <c r="H15" s="249">
        <v>100</v>
      </c>
      <c r="I15" s="243" t="s">
        <v>2333</v>
      </c>
    </row>
    <row r="16" spans="1:9" s="244" customFormat="1" ht="32.25" customHeight="1">
      <c r="A16" s="245" t="str">
        <f>'[1]2_ESTRUCTURA_PDM'!H12</f>
        <v>1.2.05</v>
      </c>
      <c r="B16" s="246" t="str">
        <f>'[1]2_ESTRUCTURA_PDM'!J12</f>
        <v>Sexualidad, derechos sexuales y reproductivos</v>
      </c>
      <c r="C16" s="247">
        <v>7</v>
      </c>
      <c r="D16" s="238">
        <v>6</v>
      </c>
      <c r="E16" s="239"/>
      <c r="F16" s="241"/>
      <c r="G16" s="248">
        <v>7</v>
      </c>
      <c r="H16" s="249">
        <v>98.341145833333343</v>
      </c>
      <c r="I16" s="243" t="s">
        <v>2333</v>
      </c>
    </row>
    <row r="17" spans="1:9" s="244" customFormat="1" ht="32.25" customHeight="1">
      <c r="A17" s="245" t="str">
        <f>'[1]2_ESTRUCTURA_PDM'!H13</f>
        <v>1.2.06</v>
      </c>
      <c r="B17" s="246" t="str">
        <f>'[1]2_ESTRUCTURA_PDM'!J13</f>
        <v>Vida saludable y enfermedades transmisibles</v>
      </c>
      <c r="C17" s="247">
        <v>5</v>
      </c>
      <c r="D17" s="238">
        <v>6</v>
      </c>
      <c r="E17" s="239"/>
      <c r="F17" s="241"/>
      <c r="G17" s="248">
        <v>5</v>
      </c>
      <c r="H17" s="249">
        <v>100</v>
      </c>
      <c r="I17" s="243" t="s">
        <v>2333</v>
      </c>
    </row>
    <row r="18" spans="1:9" s="244" customFormat="1" ht="32.25" customHeight="1">
      <c r="A18" s="245" t="str">
        <f>'[1]2_ESTRUCTURA_PDM'!H14</f>
        <v>1.2.07</v>
      </c>
      <c r="B18" s="246" t="str">
        <f>'[1]2_ESTRUCTURA_PDM'!J14</f>
        <v>Salud pública en emergencias y desastres</v>
      </c>
      <c r="C18" s="247">
        <v>4</v>
      </c>
      <c r="D18" s="238">
        <v>10</v>
      </c>
      <c r="E18" s="239"/>
      <c r="F18" s="241"/>
      <c r="G18" s="248">
        <v>4</v>
      </c>
      <c r="H18" s="249">
        <v>93.974999999999994</v>
      </c>
      <c r="I18" s="243" t="s">
        <v>2333</v>
      </c>
    </row>
    <row r="19" spans="1:9" s="244" customFormat="1" ht="32.25" customHeight="1">
      <c r="A19" s="245" t="str">
        <f>'[1]2_ESTRUCTURA_PDM'!H15</f>
        <v>1.2.08</v>
      </c>
      <c r="B19" s="246" t="str">
        <f>'[1]2_ESTRUCTURA_PDM'!J15</f>
        <v>Salud y ámbito laboral</v>
      </c>
      <c r="C19" s="247">
        <v>2</v>
      </c>
      <c r="D19" s="238">
        <v>10</v>
      </c>
      <c r="E19" s="239"/>
      <c r="F19" s="241"/>
      <c r="G19" s="248">
        <v>2</v>
      </c>
      <c r="H19" s="249">
        <v>100</v>
      </c>
      <c r="I19" s="243" t="s">
        <v>2333</v>
      </c>
    </row>
    <row r="20" spans="1:9" s="244" customFormat="1" ht="32.25" customHeight="1">
      <c r="A20" s="245" t="str">
        <f>'[1]2_ESTRUCTURA_PDM'!H16</f>
        <v>1.2.09</v>
      </c>
      <c r="B20" s="246" t="str">
        <f>'[1]2_ESTRUCTURA_PDM'!J16</f>
        <v>Dimensión transversal de gestión diferencial de poblaciones vulnerables</v>
      </c>
      <c r="C20" s="247">
        <v>11</v>
      </c>
      <c r="D20" s="238">
        <v>10</v>
      </c>
      <c r="E20" s="239"/>
      <c r="F20" s="241"/>
      <c r="G20" s="248">
        <v>11</v>
      </c>
      <c r="H20" s="249">
        <v>100</v>
      </c>
      <c r="I20" s="243" t="s">
        <v>2333</v>
      </c>
    </row>
    <row r="21" spans="1:9" s="244" customFormat="1" ht="32.25" customHeight="1" thickBot="1">
      <c r="A21" s="250" t="str">
        <f>'[1]2_ESTRUCTURA_PDM'!H17</f>
        <v>1.2.10</v>
      </c>
      <c r="B21" s="251" t="str">
        <f>'[1]2_ESTRUCTURA_PDM'!J17</f>
        <v>Fortalecimiento de la autoridad sanitaria</v>
      </c>
      <c r="C21" s="252">
        <v>14</v>
      </c>
      <c r="D21" s="253">
        <v>15</v>
      </c>
      <c r="E21" s="239"/>
      <c r="F21" s="241"/>
      <c r="G21" s="254">
        <v>14</v>
      </c>
      <c r="H21" s="255">
        <v>99.812000000000012</v>
      </c>
      <c r="I21" s="256" t="s">
        <v>2333</v>
      </c>
    </row>
    <row r="22" spans="1:9" s="244" customFormat="1" ht="32.25" customHeight="1">
      <c r="A22" s="257" t="str">
        <f>'[1]2_ESTRUCTURA_PDM'!H18</f>
        <v>1.3.01</v>
      </c>
      <c r="B22" s="258" t="str">
        <f>'[1]2_ESTRUCTURA_PDM'!J18</f>
        <v>Infancia y adolescencia segura y protegida</v>
      </c>
      <c r="C22" s="259">
        <v>6</v>
      </c>
      <c r="D22" s="260">
        <v>10</v>
      </c>
      <c r="E22" s="239"/>
      <c r="F22" s="241"/>
      <c r="G22" s="242">
        <v>6</v>
      </c>
      <c r="H22" s="261">
        <v>100</v>
      </c>
      <c r="I22" s="262" t="s">
        <v>2333</v>
      </c>
    </row>
    <row r="23" spans="1:9" s="244" customFormat="1" ht="32.25" customHeight="1">
      <c r="A23" s="245" t="str">
        <f>'[1]2_ESTRUCTURA_PDM'!H19</f>
        <v>1.3.02</v>
      </c>
      <c r="B23" s="246" t="str">
        <f>'[1]2_ESTRUCTURA_PDM'!J19</f>
        <v>Equidad de género y empoderamiento de las mujeres</v>
      </c>
      <c r="C23" s="247">
        <v>8</v>
      </c>
      <c r="D23" s="238">
        <v>20</v>
      </c>
      <c r="E23" s="239"/>
      <c r="F23" s="241"/>
      <c r="G23" s="248">
        <v>8</v>
      </c>
      <c r="H23" s="249">
        <v>90</v>
      </c>
      <c r="I23" s="243" t="s">
        <v>2333</v>
      </c>
    </row>
    <row r="24" spans="1:9" s="244" customFormat="1" ht="32.25" customHeight="1">
      <c r="A24" s="245" t="str">
        <f>'[1]2_ESTRUCTURA_PDM'!H20</f>
        <v>1.3.03</v>
      </c>
      <c r="B24" s="246" t="str">
        <f>'[1]2_ESTRUCTURA_PDM'!J20</f>
        <v>Juventudes reconocidas en el marco de la construcción de ciudadanía</v>
      </c>
      <c r="C24" s="247">
        <v>4</v>
      </c>
      <c r="D24" s="238">
        <v>10</v>
      </c>
      <c r="E24" s="239"/>
      <c r="F24" s="241"/>
      <c r="G24" s="248">
        <v>4</v>
      </c>
      <c r="H24" s="249">
        <v>100</v>
      </c>
      <c r="I24" s="243" t="s">
        <v>2333</v>
      </c>
    </row>
    <row r="25" spans="1:9" s="244" customFormat="1" ht="32.25" customHeight="1">
      <c r="A25" s="245" t="str">
        <f>'[1]2_ESTRUCTURA_PDM'!H21</f>
        <v>1.3.04</v>
      </c>
      <c r="B25" s="246" t="str">
        <f>'[1]2_ESTRUCTURA_PDM'!J21</f>
        <v>Envejecimiento y vejez: un enfoque que define y construye sociedad</v>
      </c>
      <c r="C25" s="247">
        <v>4</v>
      </c>
      <c r="D25" s="238">
        <v>10</v>
      </c>
      <c r="E25" s="239"/>
      <c r="F25" s="241"/>
      <c r="G25" s="248">
        <v>4</v>
      </c>
      <c r="H25" s="249">
        <v>100</v>
      </c>
      <c r="I25" s="243" t="s">
        <v>2333</v>
      </c>
    </row>
    <row r="26" spans="1:9" s="244" customFormat="1" ht="32.25" customHeight="1">
      <c r="A26" s="245" t="str">
        <f>'[1]2_ESTRUCTURA_PDM'!H22</f>
        <v>1.3.05</v>
      </c>
      <c r="B26" s="246" t="str">
        <f>'[1]2_ESTRUCTURA_PDM'!J22</f>
        <v>Inclusión social de la población con discapacidad</v>
      </c>
      <c r="C26" s="247">
        <v>5</v>
      </c>
      <c r="D26" s="238">
        <v>10</v>
      </c>
      <c r="E26" s="239"/>
      <c r="F26" s="241"/>
      <c r="G26" s="248">
        <v>5</v>
      </c>
      <c r="H26" s="249">
        <v>100</v>
      </c>
      <c r="I26" s="243" t="s">
        <v>2333</v>
      </c>
    </row>
    <row r="27" spans="1:9" s="244" customFormat="1" ht="32.25" customHeight="1">
      <c r="A27" s="245" t="str">
        <f>'[1]2_ESTRUCTURA_PDM'!H23</f>
        <v>1.3.06</v>
      </c>
      <c r="B27" s="246" t="str">
        <f>'[1]2_ESTRUCTURA_PDM'!J23</f>
        <v>Familias potencializadas y sociedad más sólida</v>
      </c>
      <c r="C27" s="247">
        <v>5</v>
      </c>
      <c r="D27" s="238">
        <v>10</v>
      </c>
      <c r="E27" s="239"/>
      <c r="F27" s="241"/>
      <c r="G27" s="248">
        <v>4</v>
      </c>
      <c r="H27" s="263">
        <v>100</v>
      </c>
      <c r="I27" s="243" t="s">
        <v>2333</v>
      </c>
    </row>
    <row r="28" spans="1:9" s="244" customFormat="1" ht="32.25" customHeight="1">
      <c r="A28" s="245" t="str">
        <f>'[1]2_ESTRUCTURA_PDM'!H24</f>
        <v>1.3.07</v>
      </c>
      <c r="B28" s="246" t="str">
        <f>'[1]2_ESTRUCTURA_PDM'!J24</f>
        <v xml:space="preserve">Reconocimiento de las identidades y diversidades sexuales </v>
      </c>
      <c r="C28" s="247">
        <v>2</v>
      </c>
      <c r="D28" s="238">
        <v>10</v>
      </c>
      <c r="E28" s="239"/>
      <c r="F28" s="241"/>
      <c r="G28" s="248">
        <v>2</v>
      </c>
      <c r="H28" s="263">
        <v>50</v>
      </c>
      <c r="I28" s="243" t="s">
        <v>2332</v>
      </c>
    </row>
    <row r="29" spans="1:9" s="244" customFormat="1" ht="32.25" customHeight="1">
      <c r="A29" s="245" t="str">
        <f>'[1]2_ESTRUCTURA_PDM'!H25</f>
        <v>1.3.08</v>
      </c>
      <c r="B29" s="246" t="str">
        <f>'[1]2_ESTRUCTURA_PDM'!J25</f>
        <v>Por el reconocimiento a la diversidad étnica</v>
      </c>
      <c r="C29" s="247">
        <v>1</v>
      </c>
      <c r="D29" s="238">
        <v>10</v>
      </c>
      <c r="E29" s="239"/>
      <c r="F29" s="241"/>
      <c r="G29" s="248">
        <v>1</v>
      </c>
      <c r="H29" s="263">
        <v>100</v>
      </c>
      <c r="I29" s="243" t="s">
        <v>2333</v>
      </c>
    </row>
    <row r="30" spans="1:9" s="244" customFormat="1" ht="32.25" customHeight="1" thickBot="1">
      <c r="A30" s="250" t="str">
        <f>'[1]2_ESTRUCTURA_PDM'!H26</f>
        <v>1.3.09</v>
      </c>
      <c r="B30" s="251" t="str">
        <f>'[1]2_ESTRUCTURA_PDM'!J26</f>
        <v>Apoyo a las estrategias de Superación de Pobreza Extrema</v>
      </c>
      <c r="C30" s="252">
        <v>4</v>
      </c>
      <c r="D30" s="253">
        <v>10</v>
      </c>
      <c r="E30" s="239"/>
      <c r="F30" s="241"/>
      <c r="G30" s="254">
        <v>4</v>
      </c>
      <c r="H30" s="264">
        <v>100</v>
      </c>
      <c r="I30" s="256" t="s">
        <v>2333</v>
      </c>
    </row>
    <row r="31" spans="1:9" s="244" customFormat="1" ht="32.25" customHeight="1">
      <c r="A31" s="257" t="str">
        <f>'[1]2_ESTRUCTURA_PDM'!H27</f>
        <v>1.4.01</v>
      </c>
      <c r="B31" s="258" t="str">
        <f>'[1]2_ESTRUCTURA_PDM'!J27</f>
        <v>Fomento de la actividad física, la recreación, la educación física y el deporte</v>
      </c>
      <c r="C31" s="259">
        <v>5</v>
      </c>
      <c r="D31" s="260">
        <v>50</v>
      </c>
      <c r="E31" s="239"/>
      <c r="F31" s="241"/>
      <c r="G31" s="242">
        <v>5</v>
      </c>
      <c r="H31" s="265">
        <v>96</v>
      </c>
      <c r="I31" s="262" t="s">
        <v>2333</v>
      </c>
    </row>
    <row r="32" spans="1:9" s="244" customFormat="1" ht="32.25" customHeight="1" thickBot="1">
      <c r="A32" s="250" t="str">
        <f>'[1]2_ESTRUCTURA_PDM'!H28</f>
        <v>1.4.02</v>
      </c>
      <c r="B32" s="251" t="str">
        <f>'[1]2_ESTRUCTURA_PDM'!J28</f>
        <v>Construcción, adecuación, mantenimiento y administración de escenarios para el deporte y el esparcimiento</v>
      </c>
      <c r="C32" s="252">
        <v>2</v>
      </c>
      <c r="D32" s="253">
        <v>50</v>
      </c>
      <c r="E32" s="239"/>
      <c r="F32" s="241"/>
      <c r="G32" s="254">
        <v>2</v>
      </c>
      <c r="H32" s="264">
        <v>100</v>
      </c>
      <c r="I32" s="256" t="s">
        <v>2333</v>
      </c>
    </row>
    <row r="33" spans="1:9" s="244" customFormat="1" ht="32.25" customHeight="1">
      <c r="A33" s="257" t="str">
        <f>'[1]2_ESTRUCTURA_PDM'!H29</f>
        <v>1.5.01</v>
      </c>
      <c r="B33" s="258" t="str">
        <f>'[1]2_ESTRUCTURA_PDM'!J29</f>
        <v>Protección y promoción de la diversidad cultural</v>
      </c>
      <c r="C33" s="259">
        <v>6</v>
      </c>
      <c r="D33" s="260">
        <v>20</v>
      </c>
      <c r="E33" s="239"/>
      <c r="F33" s="241"/>
      <c r="G33" s="242">
        <v>4</v>
      </c>
      <c r="H33" s="265">
        <v>84.592857142857142</v>
      </c>
      <c r="I33" s="262" t="s">
        <v>2331</v>
      </c>
    </row>
    <row r="34" spans="1:9" s="244" customFormat="1" ht="32.25" customHeight="1">
      <c r="A34" s="245" t="str">
        <f>'[1]2_ESTRUCTURA_PDM'!H30</f>
        <v>1.5.02</v>
      </c>
      <c r="B34" s="246" t="str">
        <f>'[1]2_ESTRUCTURA_PDM'!J30</f>
        <v>Emprendimiento cultural</v>
      </c>
      <c r="C34" s="247">
        <v>2</v>
      </c>
      <c r="D34" s="238">
        <v>30</v>
      </c>
      <c r="E34" s="239"/>
      <c r="F34" s="241"/>
      <c r="G34" s="248">
        <v>2</v>
      </c>
      <c r="H34" s="263">
        <v>78</v>
      </c>
      <c r="I34" s="243" t="s">
        <v>2332</v>
      </c>
    </row>
    <row r="35" spans="1:9" s="244" customFormat="1" ht="32.25" customHeight="1">
      <c r="A35" s="245" t="str">
        <f>'[1]2_ESTRUCTURA_PDM'!H31</f>
        <v>1.5.03</v>
      </c>
      <c r="B35" s="246" t="str">
        <f>'[1]2_ESTRUCTURA_PDM'!J31</f>
        <v>Fomento, apoyo y acceso a bienes y servicios culturales</v>
      </c>
      <c r="C35" s="247">
        <v>3</v>
      </c>
      <c r="D35" s="238">
        <v>20</v>
      </c>
      <c r="E35" s="239"/>
      <c r="F35" s="241"/>
      <c r="G35" s="248">
        <v>3</v>
      </c>
      <c r="H35" s="263">
        <v>98.283999999999992</v>
      </c>
      <c r="I35" s="243" t="s">
        <v>2333</v>
      </c>
    </row>
    <row r="36" spans="1:9" s="244" customFormat="1" ht="32.25" customHeight="1" thickBot="1">
      <c r="A36" s="250" t="str">
        <f>'[1]2_ESTRUCTURA_PDM'!H32</f>
        <v>1.5.04</v>
      </c>
      <c r="B36" s="251" t="str">
        <f>'[1]2_ESTRUCTURA_PDM'!J32</f>
        <v>Fortalecimiento de la institucionalidad cultural y la participación ciudadana</v>
      </c>
      <c r="C36" s="252">
        <v>9</v>
      </c>
      <c r="D36" s="253">
        <v>30</v>
      </c>
      <c r="E36" s="239"/>
      <c r="F36" s="241"/>
      <c r="G36" s="254">
        <v>8</v>
      </c>
      <c r="H36" s="264">
        <v>100</v>
      </c>
      <c r="I36" s="256" t="s">
        <v>2333</v>
      </c>
    </row>
    <row r="37" spans="1:9" s="244" customFormat="1" ht="32.25" customHeight="1">
      <c r="A37" s="257" t="str">
        <f>'[1]2_ESTRUCTURA_PDM'!H33</f>
        <v>2.1.01</v>
      </c>
      <c r="B37" s="258" t="str">
        <f>'[1]2_ESTRUCTURA_PDM'!J33</f>
        <v>Conocimiento y educación para la planificación y el desarrollo ambiental</v>
      </c>
      <c r="C37" s="259">
        <v>9</v>
      </c>
      <c r="D37" s="260">
        <v>35</v>
      </c>
      <c r="E37" s="239"/>
      <c r="F37" s="241"/>
      <c r="G37" s="242">
        <v>7</v>
      </c>
      <c r="H37" s="265">
        <v>95.5</v>
      </c>
      <c r="I37" s="262" t="s">
        <v>2333</v>
      </c>
    </row>
    <row r="38" spans="1:9" s="244" customFormat="1" ht="32.25" customHeight="1">
      <c r="A38" s="245" t="str">
        <f>'[1]2_ESTRUCTURA_PDM'!H34</f>
        <v>2.1.02</v>
      </c>
      <c r="B38" s="246" t="str">
        <f>'[1]2_ESTRUCTURA_PDM'!J34</f>
        <v>Cuencas hidrográficas abastecedoras</v>
      </c>
      <c r="C38" s="247">
        <v>4</v>
      </c>
      <c r="D38" s="238">
        <v>30</v>
      </c>
      <c r="E38" s="239"/>
      <c r="F38" s="241"/>
      <c r="G38" s="248">
        <v>4</v>
      </c>
      <c r="H38" s="263">
        <v>34.860731707317072</v>
      </c>
      <c r="I38" s="243" t="s">
        <v>2332</v>
      </c>
    </row>
    <row r="39" spans="1:9" s="244" customFormat="1" ht="32.25" customHeight="1" thickBot="1">
      <c r="A39" s="250" t="str">
        <f>'[1]2_ESTRUCTURA_PDM'!H35</f>
        <v>2.1.03</v>
      </c>
      <c r="B39" s="251" t="str">
        <f>'[1]2_ESTRUCTURA_PDM'!J35</f>
        <v>Fortalecimiento de la Red de Ecoparques</v>
      </c>
      <c r="C39" s="252">
        <v>2</v>
      </c>
      <c r="D39" s="253">
        <v>35</v>
      </c>
      <c r="E39" s="239"/>
      <c r="F39" s="241"/>
      <c r="G39" s="254">
        <v>2</v>
      </c>
      <c r="H39" s="264">
        <v>75</v>
      </c>
      <c r="I39" s="256" t="s">
        <v>2332</v>
      </c>
    </row>
    <row r="40" spans="1:9" s="244" customFormat="1" ht="32.25" customHeight="1">
      <c r="A40" s="257" t="str">
        <f>'[1]2_ESTRUCTURA_PDM'!H36</f>
        <v>2.2.01</v>
      </c>
      <c r="B40" s="258" t="str">
        <f>'[1]2_ESTRUCTURA_PDM'!J36</f>
        <v>Espacio público para una ciudad sostenible</v>
      </c>
      <c r="C40" s="259">
        <v>8</v>
      </c>
      <c r="D40" s="260">
        <v>50</v>
      </c>
      <c r="E40" s="239"/>
      <c r="F40" s="241"/>
      <c r="G40" s="242">
        <v>4</v>
      </c>
      <c r="H40" s="265">
        <v>70.694444444444443</v>
      </c>
      <c r="I40" s="262" t="s">
        <v>2332</v>
      </c>
    </row>
    <row r="41" spans="1:9" s="244" customFormat="1" ht="32.25" customHeight="1" thickBot="1">
      <c r="A41" s="250" t="str">
        <f>'[1]2_ESTRUCTURA_PDM'!H37</f>
        <v>2.2.02</v>
      </c>
      <c r="B41" s="251" t="str">
        <f>'[1]2_ESTRUCTURA_PDM'!J37</f>
        <v>Manizales un parque para la vida</v>
      </c>
      <c r="C41" s="252">
        <v>3</v>
      </c>
      <c r="D41" s="253">
        <v>50</v>
      </c>
      <c r="E41" s="239"/>
      <c r="F41" s="241"/>
      <c r="G41" s="254">
        <v>1</v>
      </c>
      <c r="H41" s="264">
        <v>40.416666666666671</v>
      </c>
      <c r="I41" s="256" t="s">
        <v>2332</v>
      </c>
    </row>
    <row r="42" spans="1:9" s="244" customFormat="1" ht="32.25" customHeight="1" thickBot="1">
      <c r="A42" s="266" t="str">
        <f>'[1]2_ESTRUCTURA_PDM'!H38</f>
        <v>2.3.01</v>
      </c>
      <c r="B42" s="267" t="str">
        <f>'[1]2_ESTRUCTURA_PDM'!J38</f>
        <v>Atención a fauna doméstica en condición de vulnerabilidad</v>
      </c>
      <c r="C42" s="268">
        <v>8</v>
      </c>
      <c r="D42" s="253">
        <v>100</v>
      </c>
      <c r="E42" s="239"/>
      <c r="F42" s="241"/>
      <c r="G42" s="269">
        <v>6</v>
      </c>
      <c r="H42" s="270">
        <v>31.297083333333333</v>
      </c>
      <c r="I42" s="271" t="s">
        <v>2332</v>
      </c>
    </row>
    <row r="43" spans="1:9" s="244" customFormat="1" ht="32.25" customHeight="1">
      <c r="A43" s="257" t="str">
        <f>'[1]2_ESTRUCTURA_PDM'!H39</f>
        <v>2.4.01</v>
      </c>
      <c r="B43" s="258" t="str">
        <f>'[1]2_ESTRUCTURA_PDM'!J39</f>
        <v>Conocimiento, comunicación, educación y participación ciudadana para la gestión del riesgo municipal</v>
      </c>
      <c r="C43" s="259">
        <v>13</v>
      </c>
      <c r="D43" s="260">
        <v>20</v>
      </c>
      <c r="E43" s="239"/>
      <c r="F43" s="241"/>
      <c r="G43" s="242">
        <v>8</v>
      </c>
      <c r="H43" s="265">
        <v>40.75</v>
      </c>
      <c r="I43" s="262" t="s">
        <v>2332</v>
      </c>
    </row>
    <row r="44" spans="1:9" s="244" customFormat="1" ht="32.25" customHeight="1">
      <c r="A44" s="245" t="str">
        <f>'[1]2_ESTRUCTURA_PDM'!H40</f>
        <v>2.4.02</v>
      </c>
      <c r="B44" s="246" t="str">
        <f>'[1]2_ESTRUCTURA_PDM'!J40</f>
        <v>Integración de los instrumentos de planificación y desarrollo territorial para la mitigación de los riegos de desastres</v>
      </c>
      <c r="C44" s="247">
        <v>11</v>
      </c>
      <c r="D44" s="238">
        <v>20</v>
      </c>
      <c r="E44" s="239"/>
      <c r="F44" s="241"/>
      <c r="G44" s="248">
        <v>10</v>
      </c>
      <c r="H44" s="263">
        <v>22.991750000000003</v>
      </c>
      <c r="I44" s="243" t="s">
        <v>2332</v>
      </c>
    </row>
    <row r="45" spans="1:9" s="244" customFormat="1" ht="32.25" customHeight="1">
      <c r="A45" s="245" t="str">
        <f>'[1]2_ESTRUCTURA_PDM'!H41</f>
        <v>2.4.03</v>
      </c>
      <c r="B45" s="246" t="str">
        <f>'[1]2_ESTRUCTURA_PDM'!J41</f>
        <v>Capacidad de respuesta interintistucional y de recuperación frente a emergencias y desastres</v>
      </c>
      <c r="C45" s="247">
        <v>8</v>
      </c>
      <c r="D45" s="238">
        <v>20</v>
      </c>
      <c r="E45" s="239"/>
      <c r="F45" s="241"/>
      <c r="G45" s="248">
        <v>6</v>
      </c>
      <c r="H45" s="263">
        <v>25</v>
      </c>
      <c r="I45" s="243" t="s">
        <v>2332</v>
      </c>
    </row>
    <row r="46" spans="1:9" s="244" customFormat="1" ht="32.25" customHeight="1">
      <c r="A46" s="245" t="str">
        <f>'[1]2_ESTRUCTURA_PDM'!H42</f>
        <v>2.4.04</v>
      </c>
      <c r="B46" s="246" t="str">
        <f>'[1]2_ESTRUCTURA_PDM'!J42</f>
        <v>Gobernabilidad, trabajo interinstitucional y gestión financiera como estrategias de desarrollo seguro en el territorio.</v>
      </c>
      <c r="C46" s="247">
        <v>7</v>
      </c>
      <c r="D46" s="238">
        <v>20</v>
      </c>
      <c r="E46" s="239"/>
      <c r="F46" s="241"/>
      <c r="G46" s="248">
        <v>6</v>
      </c>
      <c r="H46" s="263">
        <v>20.536999999999999</v>
      </c>
      <c r="I46" s="243" t="s">
        <v>2332</v>
      </c>
    </row>
    <row r="47" spans="1:9" s="244" customFormat="1" ht="32.25" customHeight="1" thickBot="1">
      <c r="A47" s="250" t="str">
        <f>'[1]2_ESTRUCTURA_PDM'!H43</f>
        <v>2.4.05</v>
      </c>
      <c r="B47" s="251" t="str">
        <f>'[1]2_ESTRUCTURA_PDM'!J43</f>
        <v>Mitigación de riesgos en infraestructura de servicios públicos</v>
      </c>
      <c r="C47" s="252">
        <v>2</v>
      </c>
      <c r="D47" s="253">
        <v>20</v>
      </c>
      <c r="E47" s="239"/>
      <c r="F47" s="241"/>
      <c r="G47" s="254">
        <v>2</v>
      </c>
      <c r="H47" s="264">
        <v>100</v>
      </c>
      <c r="I47" s="256" t="s">
        <v>2333</v>
      </c>
    </row>
    <row r="48" spans="1:9" s="244" customFormat="1" ht="42" customHeight="1" thickBot="1">
      <c r="A48" s="266" t="str">
        <f>'[1]2_ESTRUCTURA_PDM'!H44</f>
        <v>2.5.01</v>
      </c>
      <c r="B48" s="267" t="str">
        <f>'[1]2_ESTRUCTURA_PDM'!J44</f>
        <v>Planeación del Desarrollo en el contexto de la Variabilidad y el Cambio Climático en el marco de las apuestas territoriales por ciudades sostenibles e inteligentes</v>
      </c>
      <c r="C48" s="268">
        <v>6</v>
      </c>
      <c r="D48" s="253">
        <v>100</v>
      </c>
      <c r="E48" s="239"/>
      <c r="F48" s="241"/>
      <c r="G48" s="269">
        <v>4</v>
      </c>
      <c r="H48" s="270">
        <v>40.863888111888109</v>
      </c>
      <c r="I48" s="271" t="s">
        <v>2332</v>
      </c>
    </row>
    <row r="49" spans="1:9" s="244" customFormat="1" ht="32.25" customHeight="1">
      <c r="A49" s="257" t="str">
        <f>'[1]2_ESTRUCTURA_PDM'!H45</f>
        <v>3.1.01</v>
      </c>
      <c r="B49" s="258" t="str">
        <f>'[1]2_ESTRUCTURA_PDM'!J45</f>
        <v>Manizales municipio sostenible, siembra para la seguridad alimentaria y la competitividad económica</v>
      </c>
      <c r="C49" s="259">
        <v>6</v>
      </c>
      <c r="D49" s="260">
        <v>35</v>
      </c>
      <c r="E49" s="239"/>
      <c r="F49" s="241"/>
      <c r="G49" s="242">
        <v>6</v>
      </c>
      <c r="H49" s="265">
        <v>83.5</v>
      </c>
      <c r="I49" s="262" t="s">
        <v>2331</v>
      </c>
    </row>
    <row r="50" spans="1:9" s="244" customFormat="1" ht="32.25" customHeight="1">
      <c r="A50" s="245" t="str">
        <f>'[1]2_ESTRUCTURA_PDM'!H46</f>
        <v>3.1.02</v>
      </c>
      <c r="B50" s="246" t="str">
        <f>'[1]2_ESTRUCTURA_PDM'!J46</f>
        <v>Desarrollo Rural con enfoque territorial</v>
      </c>
      <c r="C50" s="247">
        <v>2</v>
      </c>
      <c r="D50" s="238">
        <v>15</v>
      </c>
      <c r="E50" s="239"/>
      <c r="F50" s="241"/>
      <c r="G50" s="248">
        <v>2</v>
      </c>
      <c r="H50" s="263">
        <v>100</v>
      </c>
      <c r="I50" s="243" t="s">
        <v>2333</v>
      </c>
    </row>
    <row r="51" spans="1:9" s="244" customFormat="1" ht="32.25" customHeight="1">
      <c r="A51" s="245" t="str">
        <f>'[1]2_ESTRUCTURA_PDM'!H47</f>
        <v>3.1.03</v>
      </c>
      <c r="B51" s="246" t="str">
        <f>'[1]2_ESTRUCTURA_PDM'!J47</f>
        <v>Creación de agro empresas rurales y de base tecnológica</v>
      </c>
      <c r="C51" s="247">
        <v>1</v>
      </c>
      <c r="D51" s="238">
        <v>25</v>
      </c>
      <c r="E51" s="239"/>
      <c r="F51" s="241"/>
      <c r="G51" s="248">
        <v>1</v>
      </c>
      <c r="H51" s="263">
        <v>100</v>
      </c>
      <c r="I51" s="243" t="s">
        <v>2333</v>
      </c>
    </row>
    <row r="52" spans="1:9" s="244" customFormat="1" ht="32.25" customHeight="1" thickBot="1">
      <c r="A52" s="250" t="str">
        <f>'[1]2_ESTRUCTURA_PDM'!H48</f>
        <v>3.1.04</v>
      </c>
      <c r="B52" s="251" t="str">
        <f>'[1]2_ESTRUCTURA_PDM'!J48</f>
        <v xml:space="preserve">Protección y conservación del paisaje cultural cafetero     </v>
      </c>
      <c r="C52" s="252">
        <v>9</v>
      </c>
      <c r="D52" s="253">
        <v>25</v>
      </c>
      <c r="E52" s="239"/>
      <c r="F52" s="241"/>
      <c r="G52" s="254">
        <v>4</v>
      </c>
      <c r="H52" s="264">
        <v>35.714285714285715</v>
      </c>
      <c r="I52" s="256" t="s">
        <v>2332</v>
      </c>
    </row>
    <row r="53" spans="1:9" s="244" customFormat="1" ht="32.25" customHeight="1">
      <c r="A53" s="257" t="str">
        <f>'[1]2_ESTRUCTURA_PDM'!H49</f>
        <v>3.2.01</v>
      </c>
      <c r="B53" s="258" t="str">
        <f>'[1]2_ESTRUCTURA_PDM'!J49</f>
        <v xml:space="preserve">Ecoturismo, agroturismo, turismo rural, turismo cultural, termalismo como opciones promisorias del desarrollo económico </v>
      </c>
      <c r="C53" s="259">
        <v>2</v>
      </c>
      <c r="D53" s="260">
        <v>50</v>
      </c>
      <c r="E53" s="239"/>
      <c r="F53" s="241"/>
      <c r="G53" s="242">
        <v>2</v>
      </c>
      <c r="H53" s="265">
        <v>100</v>
      </c>
      <c r="I53" s="272" t="s">
        <v>2333</v>
      </c>
    </row>
    <row r="54" spans="1:9" s="244" customFormat="1" ht="32.25" customHeight="1" thickBot="1">
      <c r="A54" s="250" t="str">
        <f>'[1]2_ESTRUCTURA_PDM'!H50</f>
        <v>3.2.02</v>
      </c>
      <c r="B54" s="273" t="str">
        <f>'[1]2_ESTRUCTURA_PDM'!J50</f>
        <v>Proyectar a Manizales a través del fortalecimiento del producto turístico, cualificando y mejorando sus atractivos</v>
      </c>
      <c r="C54" s="252">
        <v>6</v>
      </c>
      <c r="D54" s="253">
        <v>50</v>
      </c>
      <c r="E54" s="239"/>
      <c r="F54" s="241"/>
      <c r="G54" s="254">
        <v>6</v>
      </c>
      <c r="H54" s="264">
        <v>94.721249999999998</v>
      </c>
      <c r="I54" s="256" t="s">
        <v>2333</v>
      </c>
    </row>
    <row r="55" spans="1:9" s="244" customFormat="1" ht="32.25" customHeight="1">
      <c r="A55" s="257" t="str">
        <f>'[1]2_ESTRUCTURA_PDM'!H51</f>
        <v>3.3.01</v>
      </c>
      <c r="B55" s="258" t="str">
        <f>'[1]2_ESTRUCTURA_PDM'!J51</f>
        <v>Fomento a la cultura del emprendimiento y fortalecimiento empresarial</v>
      </c>
      <c r="C55" s="259">
        <v>8</v>
      </c>
      <c r="D55" s="260">
        <v>35</v>
      </c>
      <c r="E55" s="239"/>
      <c r="F55" s="241"/>
      <c r="G55" s="242">
        <v>8</v>
      </c>
      <c r="H55" s="265">
        <v>100</v>
      </c>
      <c r="I55" s="262" t="s">
        <v>2333</v>
      </c>
    </row>
    <row r="56" spans="1:9" s="244" customFormat="1" ht="32.25" customHeight="1">
      <c r="A56" s="245" t="str">
        <f>'[1]2_ESTRUCTURA_PDM'!H52</f>
        <v>3.3.02</v>
      </c>
      <c r="B56" s="246" t="str">
        <f>'[1]2_ESTRUCTURA_PDM'!J52</f>
        <v>Manizales en el contexto internacional</v>
      </c>
      <c r="C56" s="247">
        <v>3</v>
      </c>
      <c r="D56" s="238">
        <v>35</v>
      </c>
      <c r="E56" s="239"/>
      <c r="F56" s="241"/>
      <c r="G56" s="248">
        <v>3</v>
      </c>
      <c r="H56" s="263">
        <v>100</v>
      </c>
      <c r="I56" s="243" t="s">
        <v>2333</v>
      </c>
    </row>
    <row r="57" spans="1:9" s="244" customFormat="1" ht="32.25" customHeight="1" thickBot="1">
      <c r="A57" s="250" t="str">
        <f>'[1]2_ESTRUCTURA_PDM'!H53</f>
        <v>3.3.03</v>
      </c>
      <c r="B57" s="251" t="str">
        <f>'[1]2_ESTRUCTURA_PDM'!J53</f>
        <v>Empresas como fuente de empleo, crecimiento económico y sostenibilidad ambiental</v>
      </c>
      <c r="C57" s="252">
        <v>3</v>
      </c>
      <c r="D57" s="253">
        <v>30</v>
      </c>
      <c r="E57" s="239"/>
      <c r="F57" s="241"/>
      <c r="G57" s="254">
        <v>3</v>
      </c>
      <c r="H57" s="264">
        <v>100</v>
      </c>
      <c r="I57" s="256" t="s">
        <v>2333</v>
      </c>
    </row>
    <row r="58" spans="1:9" s="244" customFormat="1" ht="42" customHeight="1">
      <c r="A58" s="257" t="str">
        <f>'[1]2_ESTRUCTURA_PDM'!H54</f>
        <v>3.4.01</v>
      </c>
      <c r="B58" s="258" t="str">
        <f>'[1]2_ESTRUCTURA_PDM'!J54</f>
        <v>Manizales como Ecosistema de ciencia, tecnología, innovación e Investigación aplicada al servicio de problemáticas focalizadas en los sectores productivos</v>
      </c>
      <c r="C58" s="259">
        <v>8</v>
      </c>
      <c r="D58" s="260">
        <v>50</v>
      </c>
      <c r="E58" s="239"/>
      <c r="F58" s="241"/>
      <c r="G58" s="242">
        <v>7</v>
      </c>
      <c r="H58" s="265">
        <v>88.888888888888886</v>
      </c>
      <c r="I58" s="262" t="s">
        <v>2331</v>
      </c>
    </row>
    <row r="59" spans="1:9" s="244" customFormat="1" ht="32.25" customHeight="1" thickBot="1">
      <c r="A59" s="250" t="str">
        <f>'[1]2_ESTRUCTURA_PDM'!H55</f>
        <v>3.4.02</v>
      </c>
      <c r="B59" s="251" t="str">
        <f>'[1]2_ESTRUCTURA_PDM'!J55</f>
        <v>Acceso a las tecnologías de la información y la comunicación</v>
      </c>
      <c r="C59" s="252">
        <v>2</v>
      </c>
      <c r="D59" s="253">
        <v>50</v>
      </c>
      <c r="E59" s="239"/>
      <c r="F59" s="241"/>
      <c r="G59" s="254">
        <v>2</v>
      </c>
      <c r="H59" s="264">
        <v>100</v>
      </c>
      <c r="I59" s="256" t="s">
        <v>2333</v>
      </c>
    </row>
    <row r="60" spans="1:9" s="244" customFormat="1" ht="32.25" customHeight="1">
      <c r="A60" s="257" t="str">
        <f>'[1]2_ESTRUCTURA_PDM'!H56</f>
        <v>4.1.01</v>
      </c>
      <c r="B60" s="258" t="str">
        <f>'[1]2_ESTRUCTURA_PDM'!J56</f>
        <v>Fortalecimiento institucional para el buen gobierno</v>
      </c>
      <c r="C60" s="259">
        <v>6</v>
      </c>
      <c r="D60" s="260">
        <v>15</v>
      </c>
      <c r="E60" s="239"/>
      <c r="F60" s="241"/>
      <c r="G60" s="242">
        <v>6</v>
      </c>
      <c r="H60" s="265">
        <v>99.375</v>
      </c>
      <c r="I60" s="262" t="s">
        <v>2333</v>
      </c>
    </row>
    <row r="61" spans="1:9" s="244" customFormat="1" ht="32.25" customHeight="1">
      <c r="A61" s="245" t="str">
        <f>'[1]2_ESTRUCTURA_PDM'!H57</f>
        <v>4.1.02</v>
      </c>
      <c r="B61" s="246" t="str">
        <f>'[1]2_ESTRUCTURA_PDM'!J57</f>
        <v>Información para la planeación estratégica local en el marco de los Objetivos de Desarrollo  Sostenible</v>
      </c>
      <c r="C61" s="247">
        <v>4</v>
      </c>
      <c r="D61" s="238">
        <v>20</v>
      </c>
      <c r="E61" s="239"/>
      <c r="F61" s="241"/>
      <c r="G61" s="248">
        <v>4</v>
      </c>
      <c r="H61" s="263">
        <v>86.143749999999997</v>
      </c>
      <c r="I61" s="243" t="s">
        <v>2331</v>
      </c>
    </row>
    <row r="62" spans="1:9" s="244" customFormat="1" ht="32.25" customHeight="1">
      <c r="A62" s="245" t="str">
        <f>'[1]2_ESTRUCTURA_PDM'!H58</f>
        <v>4.1.03</v>
      </c>
      <c r="B62" s="246" t="str">
        <f>'[1]2_ESTRUCTURA_PDM'!J58</f>
        <v>Modernización de los sistemas de información de la administración municipal</v>
      </c>
      <c r="C62" s="247">
        <v>9</v>
      </c>
      <c r="D62" s="238">
        <v>15</v>
      </c>
      <c r="E62" s="239"/>
      <c r="F62" s="241"/>
      <c r="G62" s="248">
        <v>9</v>
      </c>
      <c r="H62" s="263">
        <v>96.734868055555566</v>
      </c>
      <c r="I62" s="243" t="s">
        <v>2333</v>
      </c>
    </row>
    <row r="63" spans="1:9" s="244" customFormat="1" ht="32.25" customHeight="1">
      <c r="A63" s="245" t="str">
        <f>'[1]2_ESTRUCTURA_PDM'!H59</f>
        <v>4.1.04</v>
      </c>
      <c r="B63" s="246" t="str">
        <f>'[1]2_ESTRUCTURA_PDM'!J59</f>
        <v>Modernización administrativa</v>
      </c>
      <c r="C63" s="247">
        <v>3</v>
      </c>
      <c r="D63" s="238">
        <v>15</v>
      </c>
      <c r="E63" s="239"/>
      <c r="F63" s="241"/>
      <c r="G63" s="248">
        <v>3</v>
      </c>
      <c r="H63" s="263">
        <v>100</v>
      </c>
      <c r="I63" s="243" t="s">
        <v>2333</v>
      </c>
    </row>
    <row r="64" spans="1:9" s="244" customFormat="1" ht="32.25" customHeight="1">
      <c r="A64" s="245" t="str">
        <f>'[1]2_ESTRUCTURA_PDM'!H60</f>
        <v>4.1.05</v>
      </c>
      <c r="B64" s="246" t="str">
        <f>'[1]2_ESTRUCTURA_PDM'!J60</f>
        <v>Bienestar laboral</v>
      </c>
      <c r="C64" s="247">
        <v>5</v>
      </c>
      <c r="D64" s="238">
        <v>15</v>
      </c>
      <c r="E64" s="239"/>
      <c r="F64" s="241"/>
      <c r="G64" s="248">
        <v>4</v>
      </c>
      <c r="H64" s="263">
        <v>99</v>
      </c>
      <c r="I64" s="243" t="s">
        <v>2333</v>
      </c>
    </row>
    <row r="65" spans="1:9" s="244" customFormat="1" ht="32.25" customHeight="1">
      <c r="A65" s="245" t="str">
        <f>'[1]2_ESTRUCTURA_PDM'!H61</f>
        <v>4.1.06</v>
      </c>
      <c r="B65" s="246" t="str">
        <f>'[1]2_ESTRUCTURA_PDM'!J61</f>
        <v>Concurrencia del sector salud</v>
      </c>
      <c r="C65" s="247">
        <v>1</v>
      </c>
      <c r="D65" s="238">
        <v>10</v>
      </c>
      <c r="E65" s="239"/>
      <c r="F65" s="241"/>
      <c r="G65" s="248">
        <v>1</v>
      </c>
      <c r="H65" s="263">
        <v>100</v>
      </c>
      <c r="I65" s="243" t="s">
        <v>2333</v>
      </c>
    </row>
    <row r="66" spans="1:9" s="244" customFormat="1" ht="32.25" customHeight="1" thickBot="1">
      <c r="A66" s="250" t="str">
        <f>'[1]2_ESTRUCTURA_PDM'!H62</f>
        <v>4.1.07</v>
      </c>
      <c r="B66" s="251" t="str">
        <f>'[1]2_ESTRUCTURA_PDM'!J62</f>
        <v>Gestión y aplicación de Instrumentos para la planeación estratégica  del desarrollo local</v>
      </c>
      <c r="C66" s="252">
        <v>7</v>
      </c>
      <c r="D66" s="253">
        <v>10</v>
      </c>
      <c r="E66" s="239"/>
      <c r="F66" s="241"/>
      <c r="G66" s="254">
        <v>6</v>
      </c>
      <c r="H66" s="264">
        <v>104.92359374999999</v>
      </c>
      <c r="I66" s="256" t="s">
        <v>2333</v>
      </c>
    </row>
    <row r="67" spans="1:9" s="244" customFormat="1" ht="32.25" customHeight="1">
      <c r="A67" s="257" t="str">
        <f>'[1]2_ESTRUCTURA_PDM'!H63</f>
        <v>4.2.01</v>
      </c>
      <c r="B67" s="258" t="str">
        <f>'[1]2_ESTRUCTURA_PDM'!J63</f>
        <v>Fortalecimiento de la capacidad institucional, técnica y tecnológica en seguridad</v>
      </c>
      <c r="C67" s="259">
        <v>15</v>
      </c>
      <c r="D67" s="260">
        <v>50</v>
      </c>
      <c r="E67" s="239"/>
      <c r="F67" s="241"/>
      <c r="G67" s="242">
        <v>14</v>
      </c>
      <c r="H67" s="265">
        <v>74.242017543859646</v>
      </c>
      <c r="I67" s="262" t="s">
        <v>2332</v>
      </c>
    </row>
    <row r="68" spans="1:9" s="244" customFormat="1" ht="32.25" customHeight="1" thickBot="1">
      <c r="A68" s="250" t="str">
        <f>'[1]2_ESTRUCTURA_PDM'!H64</f>
        <v>4.2.02</v>
      </c>
      <c r="B68" s="251" t="str">
        <f>'[1]2_ESTRUCTURA_PDM'!J64</f>
        <v>Gestión para la convivencia y cultura ciudadana</v>
      </c>
      <c r="C68" s="252">
        <v>9</v>
      </c>
      <c r="D68" s="253">
        <v>50</v>
      </c>
      <c r="E68" s="239"/>
      <c r="F68" s="241"/>
      <c r="G68" s="254">
        <v>9</v>
      </c>
      <c r="H68" s="264">
        <v>55.335299999999997</v>
      </c>
      <c r="I68" s="256" t="s">
        <v>2332</v>
      </c>
    </row>
    <row r="69" spans="1:9" s="244" customFormat="1" ht="41.25" customHeight="1">
      <c r="A69" s="257" t="str">
        <f>'[1]2_ESTRUCTURA_PDM'!H65</f>
        <v>4.3.01</v>
      </c>
      <c r="B69" s="258" t="str">
        <f>'[1]2_ESTRUCTURA_PDM'!J65</f>
        <v>Procesos integrales de reparación, reconocimiento y acompañamiento a víctimas y desplazados, en el restablecimiento de derechos e integración en los espacios de desarrollo económico, político, cultural y social de la ciudad</v>
      </c>
      <c r="C69" s="259">
        <v>3</v>
      </c>
      <c r="D69" s="260">
        <v>35</v>
      </c>
      <c r="E69" s="239"/>
      <c r="F69" s="241"/>
      <c r="G69" s="242">
        <v>3</v>
      </c>
      <c r="H69" s="265">
        <v>50</v>
      </c>
      <c r="I69" s="262" t="s">
        <v>2332</v>
      </c>
    </row>
    <row r="70" spans="1:9" s="244" customFormat="1" ht="37.5" customHeight="1">
      <c r="A70" s="245" t="str">
        <f>'[1]2_ESTRUCTURA_PDM'!H66</f>
        <v>4.3.02</v>
      </c>
      <c r="B70" s="246" t="str">
        <f>'[1]2_ESTRUCTURA_PDM'!J66</f>
        <v>Procesos de reconciliación y acompañamiento a reintegrados y/o excombatientes, en el restablecimiento de derechos e integración en los espacios de desarrollo económico, político, cultural y social de la ciudad</v>
      </c>
      <c r="C70" s="247">
        <v>1</v>
      </c>
      <c r="D70" s="238">
        <v>30</v>
      </c>
      <c r="E70" s="239"/>
      <c r="F70" s="241"/>
      <c r="G70" s="248">
        <v>1</v>
      </c>
      <c r="H70" s="263">
        <v>100</v>
      </c>
      <c r="I70" s="243" t="s">
        <v>2333</v>
      </c>
    </row>
    <row r="71" spans="1:9" s="244" customFormat="1" ht="32.25" customHeight="1" thickBot="1">
      <c r="A71" s="250" t="str">
        <f>'[1]2_ESTRUCTURA_PDM'!H67</f>
        <v>4.3.03</v>
      </c>
      <c r="B71" s="251" t="str">
        <f>'[1]2_ESTRUCTURA_PDM'!J67</f>
        <v>Capacidades locales para la construcción de la paz</v>
      </c>
      <c r="C71" s="252">
        <v>4</v>
      </c>
      <c r="D71" s="253">
        <v>35</v>
      </c>
      <c r="E71" s="239"/>
      <c r="F71" s="241"/>
      <c r="G71" s="254">
        <v>4</v>
      </c>
      <c r="H71" s="264">
        <v>100</v>
      </c>
      <c r="I71" s="256" t="s">
        <v>2333</v>
      </c>
    </row>
    <row r="72" spans="1:9" s="244" customFormat="1" ht="32.25" customHeight="1" thickBot="1">
      <c r="A72" s="266" t="str">
        <f>'[1]2_ESTRUCTURA_PDM'!H68</f>
        <v>4.4.01</v>
      </c>
      <c r="B72" s="267" t="str">
        <f>'[1]2_ESTRUCTURA_PDM'!J68</f>
        <v>Promoción del liderazgo, la organización y la participación comunitaria</v>
      </c>
      <c r="C72" s="268">
        <v>13</v>
      </c>
      <c r="D72" s="253">
        <v>100</v>
      </c>
      <c r="E72" s="239"/>
      <c r="F72" s="241"/>
      <c r="G72" s="269">
        <v>10</v>
      </c>
      <c r="H72" s="270">
        <v>91.617933723196884</v>
      </c>
      <c r="I72" s="271" t="s">
        <v>2333</v>
      </c>
    </row>
    <row r="73" spans="1:9" s="244" customFormat="1" ht="32.25" customHeight="1" thickBot="1">
      <c r="A73" s="266" t="str">
        <f>'[1]2_ESTRUCTURA_PDM'!H69</f>
        <v>4.5.01</v>
      </c>
      <c r="B73" s="267" t="str">
        <f>'[1]2_ESTRUCTURA_PDM'!J69</f>
        <v>Manizales amable, culta, solidaria, competitiva y sostenible</v>
      </c>
      <c r="C73" s="268">
        <v>2</v>
      </c>
      <c r="D73" s="253">
        <v>100</v>
      </c>
      <c r="E73" s="239"/>
      <c r="F73" s="241"/>
      <c r="G73" s="269">
        <v>2</v>
      </c>
      <c r="H73" s="270">
        <v>100</v>
      </c>
      <c r="I73" s="271" t="s">
        <v>2333</v>
      </c>
    </row>
    <row r="74" spans="1:9" s="244" customFormat="1" ht="32.25" customHeight="1" thickBot="1">
      <c r="A74" s="266" t="str">
        <f>'[1]2_ESTRUCTURA_PDM'!H70</f>
        <v xml:space="preserve">  5.1.01</v>
      </c>
      <c r="B74" s="267" t="str">
        <f>'[1]2_ESTRUCTURA_PDM'!J70</f>
        <v>Ordenamiento del territorio municipal</v>
      </c>
      <c r="C74" s="268">
        <v>4</v>
      </c>
      <c r="D74" s="253">
        <v>100</v>
      </c>
      <c r="E74" s="239"/>
      <c r="F74" s="241"/>
      <c r="G74" s="269">
        <v>4</v>
      </c>
      <c r="H74" s="270">
        <v>94</v>
      </c>
      <c r="I74" s="271" t="s">
        <v>2333</v>
      </c>
    </row>
    <row r="75" spans="1:9" s="244" customFormat="1" ht="39.75" customHeight="1" thickBot="1">
      <c r="A75" s="266" t="str">
        <f>'[1]2_ESTRUCTURA_PDM'!H71</f>
        <v>5.2.01</v>
      </c>
      <c r="B75" s="267" t="str">
        <f>'[1]2_ESTRUCTURA_PDM'!J71</f>
        <v>Hacia una movilidad eficiente, segura y compatible con el medio ambiente: cable aéreo, transporte público terrestre y cultura ciudadana.</v>
      </c>
      <c r="C75" s="268">
        <v>28</v>
      </c>
      <c r="D75" s="253">
        <v>100</v>
      </c>
      <c r="E75" s="239"/>
      <c r="F75" s="241"/>
      <c r="G75" s="269">
        <v>19</v>
      </c>
      <c r="H75" s="270">
        <v>81.501587704749966</v>
      </c>
      <c r="I75" s="271" t="s">
        <v>2331</v>
      </c>
    </row>
    <row r="76" spans="1:9" s="244" customFormat="1" ht="32.25" customHeight="1">
      <c r="A76" s="257" t="str">
        <f>'[1]2_ESTRUCTURA_PDM'!H72</f>
        <v>5.3.01</v>
      </c>
      <c r="B76" s="258" t="str">
        <f>'[1]2_ESTRUCTURA_PDM'!J72</f>
        <v>Servicios públicos y agua potable como base de la vida</v>
      </c>
      <c r="C76" s="259">
        <v>5</v>
      </c>
      <c r="D76" s="260">
        <v>50</v>
      </c>
      <c r="E76" s="239"/>
      <c r="F76" s="241"/>
      <c r="G76" s="242">
        <v>3</v>
      </c>
      <c r="H76" s="265">
        <v>62.524588466714974</v>
      </c>
      <c r="I76" s="262" t="s">
        <v>2332</v>
      </c>
    </row>
    <row r="77" spans="1:9" s="244" customFormat="1" ht="32.25" customHeight="1" thickBot="1">
      <c r="A77" s="250" t="str">
        <f>'[1]2_ESTRUCTURA_PDM'!H73</f>
        <v>5.3.02</v>
      </c>
      <c r="B77" s="251" t="str">
        <f>'[1]2_ESTRUCTURA_PDM'!J73</f>
        <v xml:space="preserve">Saneamiento básico: alcantarillado y manejo de residuos sólidos </v>
      </c>
      <c r="C77" s="252">
        <v>14</v>
      </c>
      <c r="D77" s="253">
        <v>50</v>
      </c>
      <c r="E77" s="239"/>
      <c r="F77" s="241"/>
      <c r="G77" s="254">
        <v>10</v>
      </c>
      <c r="H77" s="264">
        <v>71.629629629629633</v>
      </c>
      <c r="I77" s="256" t="s">
        <v>2332</v>
      </c>
    </row>
    <row r="78" spans="1:9" s="244" customFormat="1" ht="32.25" customHeight="1" thickBot="1">
      <c r="A78" s="266" t="str">
        <f>'[1]2_ESTRUCTURA_PDM'!H74</f>
        <v>5.4.01</v>
      </c>
      <c r="B78" s="267" t="str">
        <f>'[1]2_ESTRUCTURA_PDM'!J74</f>
        <v>Vivienda segura, digna y sostenible</v>
      </c>
      <c r="C78" s="268">
        <v>13</v>
      </c>
      <c r="D78" s="253">
        <v>100</v>
      </c>
      <c r="E78" s="239"/>
      <c r="F78" s="241"/>
      <c r="G78" s="269">
        <v>11</v>
      </c>
      <c r="H78" s="270">
        <v>33.766855579441078</v>
      </c>
      <c r="I78" s="271" t="s">
        <v>2332</v>
      </c>
    </row>
    <row r="79" spans="1:9" s="244" customFormat="1" ht="32.25" customHeight="1" thickBot="1">
      <c r="A79" s="266" t="str">
        <f>'[1]2_ESTRUCTURA_PDM'!H75</f>
        <v>5.5.01</v>
      </c>
      <c r="B79" s="267" t="str">
        <f>'[1]2_ESTRUCTURA_PDM'!J75</f>
        <v>Planeación estratégica del macroproyecto San José</v>
      </c>
      <c r="C79" s="274">
        <v>10</v>
      </c>
      <c r="D79" s="275">
        <v>100</v>
      </c>
      <c r="E79" s="239"/>
      <c r="F79" s="241"/>
      <c r="G79" s="276">
        <v>6</v>
      </c>
      <c r="H79" s="270">
        <v>11.226851851851851</v>
      </c>
      <c r="I79" s="271" t="s">
        <v>2332</v>
      </c>
    </row>
    <row r="80" spans="1:9" s="244" customFormat="1" ht="32.25" customHeight="1" thickBot="1">
      <c r="A80" s="266" t="str">
        <f>'[1]2_ESTRUCTURA_PDM'!H76</f>
        <v>5.6.01</v>
      </c>
      <c r="B80" s="277" t="str">
        <f>'[1]2_ESTRUCTURA_PDM'!J76</f>
        <v>Integración regional</v>
      </c>
      <c r="C80" s="274">
        <v>1</v>
      </c>
      <c r="D80" s="275">
        <v>100</v>
      </c>
      <c r="E80" s="239"/>
      <c r="F80" s="241"/>
      <c r="G80" s="276">
        <v>1</v>
      </c>
      <c r="H80" s="270">
        <v>100</v>
      </c>
      <c r="I80" s="271" t="s">
        <v>2333</v>
      </c>
    </row>
    <row r="81" spans="1:9" ht="15" customHeight="1">
      <c r="A81" s="390" t="s">
        <v>2334</v>
      </c>
      <c r="B81" s="390"/>
      <c r="C81" s="390"/>
      <c r="D81" s="390"/>
      <c r="E81" s="390"/>
      <c r="F81" s="278"/>
      <c r="G81" s="278"/>
      <c r="H81" s="279"/>
      <c r="I81" s="279"/>
    </row>
    <row r="82" spans="1:9" s="281" customFormat="1">
      <c r="A82" s="279"/>
      <c r="C82" s="279"/>
      <c r="D82" s="279"/>
      <c r="E82" s="279"/>
      <c r="F82" s="282"/>
      <c r="G82" s="282"/>
      <c r="H82" s="279"/>
      <c r="I82" s="279"/>
    </row>
    <row r="83" spans="1:9" s="281" customFormat="1">
      <c r="A83" s="279"/>
      <c r="C83" s="279"/>
      <c r="D83" s="279"/>
      <c r="E83" s="279"/>
      <c r="F83" s="282"/>
      <c r="G83" s="282"/>
      <c r="H83" s="279"/>
      <c r="I83" s="279"/>
    </row>
    <row r="84" spans="1:9" s="281" customFormat="1">
      <c r="A84" s="279"/>
      <c r="C84" s="279"/>
      <c r="D84" s="279"/>
      <c r="E84" s="279"/>
      <c r="F84" s="282"/>
      <c r="G84" s="282"/>
      <c r="H84" s="279"/>
      <c r="I84" s="279"/>
    </row>
    <row r="85" spans="1:9" s="281" customFormat="1">
      <c r="A85" s="279"/>
      <c r="C85" s="279"/>
      <c r="D85" s="279"/>
      <c r="E85" s="279"/>
      <c r="F85" s="282"/>
      <c r="G85" s="282"/>
      <c r="H85" s="279"/>
      <c r="I85" s="279"/>
    </row>
    <row r="86" spans="1:9" s="281" customFormat="1">
      <c r="A86" s="279"/>
      <c r="C86" s="279"/>
      <c r="D86" s="279"/>
      <c r="E86" s="279"/>
      <c r="F86" s="282"/>
      <c r="G86" s="282"/>
      <c r="H86" s="279"/>
      <c r="I86" s="279"/>
    </row>
    <row r="87" spans="1:9" s="281" customFormat="1">
      <c r="A87" s="279"/>
      <c r="C87" s="279"/>
      <c r="D87" s="279"/>
      <c r="E87" s="279"/>
      <c r="F87" s="282"/>
      <c r="G87" s="282"/>
      <c r="H87" s="279"/>
      <c r="I87" s="279"/>
    </row>
    <row r="88" spans="1:9" s="281" customFormat="1">
      <c r="A88" s="279"/>
      <c r="C88" s="279"/>
      <c r="D88" s="279"/>
      <c r="E88" s="279"/>
      <c r="F88" s="282"/>
      <c r="G88" s="282"/>
      <c r="H88" s="279"/>
      <c r="I88" s="279"/>
    </row>
    <row r="89" spans="1:9" s="281" customFormat="1">
      <c r="A89" s="279"/>
      <c r="C89" s="279"/>
      <c r="D89" s="279"/>
      <c r="E89" s="279"/>
      <c r="F89" s="282"/>
      <c r="G89" s="282"/>
      <c r="H89" s="279"/>
      <c r="I89" s="279"/>
    </row>
    <row r="90" spans="1:9" s="281" customFormat="1">
      <c r="A90" s="279"/>
      <c r="C90" s="279"/>
      <c r="D90" s="279"/>
      <c r="E90" s="279"/>
      <c r="F90" s="282"/>
      <c r="G90" s="282"/>
      <c r="H90" s="279"/>
      <c r="I90" s="279"/>
    </row>
  </sheetData>
  <autoFilter ref="A7:I81"/>
  <mergeCells count="12">
    <mergeCell ref="A81:E81"/>
    <mergeCell ref="I2:I3"/>
    <mergeCell ref="G4:I4"/>
    <mergeCell ref="A5:A7"/>
    <mergeCell ref="B5:B7"/>
    <mergeCell ref="C5:C7"/>
    <mergeCell ref="D5:D7"/>
    <mergeCell ref="G5:G7"/>
    <mergeCell ref="H5:I6"/>
    <mergeCell ref="C2:C3"/>
    <mergeCell ref="G2:G3"/>
    <mergeCell ref="H2:H3"/>
  </mergeCells>
  <conditionalFormatting sqref="H8:H22">
    <cfRule type="iconSet" priority="2">
      <iconSet iconSet="3Flags">
        <cfvo type="percent" val="0"/>
        <cfvo type="num" val="80"/>
        <cfvo type="num" val="90"/>
      </iconSet>
    </cfRule>
  </conditionalFormatting>
  <conditionalFormatting sqref="H8:H80">
    <cfRule type="iconSet" priority="1">
      <iconSet iconSet="3Flags">
        <cfvo type="percent" val="0"/>
        <cfvo type="num" val="80"/>
        <cfvo type="num" val="90"/>
      </iconSet>
    </cfRule>
  </conditionalFormatting>
  <printOptions horizontalCentered="1"/>
  <pageMargins left="0" right="0" top="0.74803149606299213" bottom="1.1811023622047245" header="0.31496062992125984" footer="0.31496062992125984"/>
  <pageSetup paperSize="5"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4"/>
  <sheetViews>
    <sheetView showGridLines="0" zoomScale="60" zoomScaleNormal="60" workbookViewId="0">
      <pane ySplit="7" topLeftCell="A8" activePane="bottomLeft" state="frozen"/>
      <selection activeCell="O15" sqref="O15"/>
      <selection pane="bottomLeft" activeCell="A34" sqref="A34:F34"/>
    </sheetView>
  </sheetViews>
  <sheetFormatPr baseColWidth="10" defaultColWidth="11.42578125" defaultRowHeight="15"/>
  <cols>
    <col min="1" max="1" width="6.5703125" style="285" customWidth="1"/>
    <col min="2" max="2" width="112.28515625" style="285" customWidth="1"/>
    <col min="3" max="3" width="17.28515625" style="285" customWidth="1"/>
    <col min="4" max="4" width="18.85546875" style="285" customWidth="1"/>
    <col min="5" max="5" width="18.5703125" style="287" customWidth="1"/>
    <col min="6" max="6" width="18.140625" style="285" customWidth="1"/>
    <col min="7" max="7" width="2.85546875" style="285" customWidth="1"/>
    <col min="8" max="8" width="7.7109375" style="285" customWidth="1"/>
    <col min="9" max="9" width="38.7109375" style="285" customWidth="1"/>
    <col min="10" max="10" width="15.28515625" style="285" customWidth="1"/>
    <col min="11" max="11" width="18" style="285" customWidth="1"/>
    <col min="12" max="12" width="15.85546875" style="285" customWidth="1"/>
    <col min="13" max="13" width="18" style="285" customWidth="1"/>
    <col min="14" max="14" width="20" style="285" customWidth="1"/>
    <col min="15" max="15" width="2" style="285" customWidth="1"/>
    <col min="16" max="16" width="24.85546875" style="285" customWidth="1"/>
    <col min="17" max="17" width="25.140625" style="285" customWidth="1"/>
    <col min="18" max="16384" width="11.42578125" style="285"/>
  </cols>
  <sheetData>
    <row r="1" spans="1:17" ht="19.5" customHeight="1">
      <c r="B1" s="286" t="s">
        <v>0</v>
      </c>
      <c r="H1" s="440" t="s">
        <v>0</v>
      </c>
      <c r="I1" s="440"/>
      <c r="J1" s="440"/>
      <c r="K1" s="440"/>
      <c r="L1" s="440"/>
      <c r="M1" s="440"/>
      <c r="N1" s="440"/>
    </row>
    <row r="2" spans="1:17" ht="19.5" customHeight="1">
      <c r="B2" s="286" t="s">
        <v>1</v>
      </c>
      <c r="C2" s="441" t="s">
        <v>2335</v>
      </c>
      <c r="D2" s="442" t="s">
        <v>2321</v>
      </c>
      <c r="E2" s="444" t="s">
        <v>2322</v>
      </c>
      <c r="F2" s="445" t="s">
        <v>2323</v>
      </c>
      <c r="H2" s="440" t="s">
        <v>1</v>
      </c>
      <c r="I2" s="440"/>
      <c r="J2" s="440"/>
      <c r="K2" s="440"/>
      <c r="L2" s="440"/>
      <c r="M2" s="440"/>
      <c r="N2" s="440"/>
    </row>
    <row r="3" spans="1:17" ht="39.75" customHeight="1">
      <c r="B3" s="288" t="s">
        <v>2336</v>
      </c>
      <c r="C3" s="441"/>
      <c r="D3" s="443"/>
      <c r="E3" s="444"/>
      <c r="F3" s="445"/>
      <c r="H3" s="446" t="s">
        <v>2337</v>
      </c>
      <c r="I3" s="446"/>
      <c r="J3" s="446"/>
      <c r="K3" s="446"/>
      <c r="L3" s="446"/>
      <c r="M3" s="446"/>
      <c r="N3" s="446"/>
    </row>
    <row r="4" spans="1:17" ht="19.5" customHeight="1">
      <c r="B4" s="289" t="s">
        <v>2325</v>
      </c>
      <c r="H4" s="437" t="s">
        <v>2325</v>
      </c>
      <c r="I4" s="437"/>
      <c r="J4" s="437"/>
      <c r="K4" s="437"/>
      <c r="L4" s="437"/>
      <c r="M4" s="437"/>
      <c r="N4" s="437"/>
    </row>
    <row r="5" spans="1:17" ht="21.75" customHeight="1">
      <c r="A5" s="438" t="s">
        <v>2338</v>
      </c>
      <c r="B5" s="426" t="s">
        <v>2339</v>
      </c>
      <c r="C5" s="426" t="s">
        <v>2328</v>
      </c>
      <c r="D5" s="427" t="s">
        <v>2340</v>
      </c>
      <c r="E5" s="429">
        <v>2017</v>
      </c>
      <c r="F5" s="430"/>
      <c r="H5" s="438" t="s">
        <v>2341</v>
      </c>
      <c r="I5" s="426" t="s">
        <v>2342</v>
      </c>
      <c r="J5" s="426" t="s">
        <v>2326</v>
      </c>
      <c r="K5" s="426" t="s">
        <v>2328</v>
      </c>
      <c r="L5" s="427" t="s">
        <v>2343</v>
      </c>
      <c r="M5" s="429">
        <v>2017</v>
      </c>
      <c r="N5" s="430"/>
      <c r="P5" s="433" t="s">
        <v>0</v>
      </c>
      <c r="Q5" s="434"/>
    </row>
    <row r="6" spans="1:17" ht="21.75" customHeight="1">
      <c r="A6" s="438"/>
      <c r="B6" s="426"/>
      <c r="C6" s="426"/>
      <c r="D6" s="428"/>
      <c r="E6" s="431"/>
      <c r="F6" s="432"/>
      <c r="H6" s="438"/>
      <c r="I6" s="426"/>
      <c r="J6" s="426"/>
      <c r="K6" s="426"/>
      <c r="L6" s="428"/>
      <c r="M6" s="431"/>
      <c r="N6" s="432"/>
      <c r="P6" s="435"/>
      <c r="Q6" s="436"/>
    </row>
    <row r="7" spans="1:17" ht="37.5" customHeight="1" thickBot="1">
      <c r="A7" s="439"/>
      <c r="B7" s="427"/>
      <c r="C7" s="427"/>
      <c r="D7" s="428"/>
      <c r="E7" s="290" t="s">
        <v>2329</v>
      </c>
      <c r="F7" s="290" t="s">
        <v>2330</v>
      </c>
      <c r="H7" s="439"/>
      <c r="I7" s="427"/>
      <c r="J7" s="427"/>
      <c r="K7" s="427"/>
      <c r="L7" s="428"/>
      <c r="M7" s="290" t="s">
        <v>2329</v>
      </c>
      <c r="N7" s="290" t="s">
        <v>2330</v>
      </c>
      <c r="P7" s="290" t="s">
        <v>2344</v>
      </c>
      <c r="Q7" s="290" t="s">
        <v>2330</v>
      </c>
    </row>
    <row r="8" spans="1:17" ht="31.5" customHeight="1">
      <c r="A8" s="291" t="str">
        <f>'[1]2_ESTRUCTURA_PDM'!D4</f>
        <v>1.1</v>
      </c>
      <c r="B8" s="292" t="str">
        <f>'[1]2_ESTRUCTURA_PDM'!F4</f>
        <v>Educación para más oportunidades</v>
      </c>
      <c r="C8" s="293">
        <v>32</v>
      </c>
      <c r="D8" s="293">
        <v>20</v>
      </c>
      <c r="E8" s="294">
        <v>78.636269169960471</v>
      </c>
      <c r="F8" s="295" t="s">
        <v>2332</v>
      </c>
      <c r="G8" s="296"/>
      <c r="H8" s="410">
        <v>1</v>
      </c>
      <c r="I8" s="405" t="s">
        <v>2345</v>
      </c>
      <c r="J8" s="413">
        <v>158</v>
      </c>
      <c r="K8" s="413">
        <v>153</v>
      </c>
      <c r="L8" s="416">
        <v>35</v>
      </c>
      <c r="M8" s="417">
        <v>91.776281869706381</v>
      </c>
      <c r="N8" s="405" t="s">
        <v>2333</v>
      </c>
      <c r="O8" s="296"/>
      <c r="P8" s="420">
        <v>79.770326047452258</v>
      </c>
      <c r="Q8" s="423" t="s">
        <v>2332</v>
      </c>
    </row>
    <row r="9" spans="1:17" ht="31.5" customHeight="1">
      <c r="A9" s="297" t="str">
        <f>'[1]2_ESTRUCTURA_PDM'!D8</f>
        <v>1.2</v>
      </c>
      <c r="B9" s="298" t="str">
        <f>'[1]2_ESTRUCTURA_PDM'!F8</f>
        <v>Vida saludable para el desarrollo humano</v>
      </c>
      <c r="C9" s="299">
        <v>59</v>
      </c>
      <c r="D9" s="299">
        <v>20</v>
      </c>
      <c r="E9" s="300">
        <v>99.269768749999997</v>
      </c>
      <c r="F9" s="301" t="s">
        <v>2333</v>
      </c>
      <c r="G9" s="296"/>
      <c r="H9" s="411"/>
      <c r="I9" s="406"/>
      <c r="J9" s="414"/>
      <c r="K9" s="414"/>
      <c r="L9" s="414"/>
      <c r="M9" s="418"/>
      <c r="N9" s="406"/>
      <c r="O9" s="296"/>
      <c r="P9" s="421"/>
      <c r="Q9" s="424"/>
    </row>
    <row r="10" spans="1:17" ht="31.5" customHeight="1">
      <c r="A10" s="297" t="str">
        <f>'[1]2_ESTRUCTURA_PDM'!D18</f>
        <v>1.3</v>
      </c>
      <c r="B10" s="298" t="str">
        <f>'[1]2_ESTRUCTURA_PDM'!F18</f>
        <v>Enfoque diferencial para población más resiliente</v>
      </c>
      <c r="C10" s="299">
        <v>38</v>
      </c>
      <c r="D10" s="299">
        <v>20</v>
      </c>
      <c r="E10" s="300">
        <v>93</v>
      </c>
      <c r="F10" s="301" t="s">
        <v>2333</v>
      </c>
      <c r="G10" s="296"/>
      <c r="H10" s="411"/>
      <c r="I10" s="406"/>
      <c r="J10" s="414"/>
      <c r="K10" s="414"/>
      <c r="L10" s="414"/>
      <c r="M10" s="418"/>
      <c r="N10" s="406"/>
      <c r="O10" s="296"/>
      <c r="P10" s="421"/>
      <c r="Q10" s="424"/>
    </row>
    <row r="11" spans="1:17" ht="31.5" customHeight="1">
      <c r="A11" s="297" t="str">
        <f>'[1]2_ESTRUCTURA_PDM'!D27</f>
        <v>1.4</v>
      </c>
      <c r="B11" s="298" t="str">
        <f>'[1]2_ESTRUCTURA_PDM'!F27</f>
        <v>Recreación y deporte para una vida saludable</v>
      </c>
      <c r="C11" s="299">
        <v>7</v>
      </c>
      <c r="D11" s="299">
        <v>20</v>
      </c>
      <c r="E11" s="300">
        <v>98</v>
      </c>
      <c r="F11" s="301" t="s">
        <v>2333</v>
      </c>
      <c r="G11" s="296"/>
      <c r="H11" s="411"/>
      <c r="I11" s="406"/>
      <c r="J11" s="414"/>
      <c r="K11" s="414"/>
      <c r="L11" s="414"/>
      <c r="M11" s="418"/>
      <c r="N11" s="406"/>
      <c r="O11" s="296"/>
      <c r="P11" s="421"/>
      <c r="Q11" s="424"/>
    </row>
    <row r="12" spans="1:17" ht="31.5" customHeight="1" thickBot="1">
      <c r="A12" s="302" t="str">
        <f>'[1]2_ESTRUCTURA_PDM'!D29</f>
        <v>1.5</v>
      </c>
      <c r="B12" s="303" t="str">
        <f>'[1]2_ESTRUCTURA_PDM'!F29</f>
        <v>Cultura para la identidad, la diversidad y la sana convivencia</v>
      </c>
      <c r="C12" s="304">
        <v>17</v>
      </c>
      <c r="D12" s="304">
        <v>20</v>
      </c>
      <c r="E12" s="305">
        <v>89.975371428571435</v>
      </c>
      <c r="F12" s="306" t="s">
        <v>2331</v>
      </c>
      <c r="G12" s="296"/>
      <c r="H12" s="412"/>
      <c r="I12" s="407"/>
      <c r="J12" s="415"/>
      <c r="K12" s="415"/>
      <c r="L12" s="415"/>
      <c r="M12" s="419"/>
      <c r="N12" s="407"/>
      <c r="O12" s="296"/>
      <c r="P12" s="421"/>
      <c r="Q12" s="424"/>
    </row>
    <row r="13" spans="1:17" ht="31.5" customHeight="1">
      <c r="A13" s="291" t="str">
        <f>'[1]2_ESTRUCTURA_PDM'!D33</f>
        <v>2.1</v>
      </c>
      <c r="B13" s="292" t="str">
        <f>'[1]2_ESTRUCTURA_PDM'!F33</f>
        <v xml:space="preserve">Ecosistemas estratégicos como medios de vida </v>
      </c>
      <c r="C13" s="293">
        <v>13</v>
      </c>
      <c r="D13" s="293">
        <v>20</v>
      </c>
      <c r="E13" s="294">
        <v>70.133219512195126</v>
      </c>
      <c r="F13" s="295" t="s">
        <v>2332</v>
      </c>
      <c r="G13" s="296"/>
      <c r="H13" s="410">
        <v>2</v>
      </c>
      <c r="I13" s="405" t="s">
        <v>2346</v>
      </c>
      <c r="J13" s="413">
        <v>81</v>
      </c>
      <c r="K13" s="413">
        <v>60</v>
      </c>
      <c r="L13" s="416">
        <v>15</v>
      </c>
      <c r="M13" s="417">
        <v>47.941099302594431</v>
      </c>
      <c r="N13" s="405" t="s">
        <v>2332</v>
      </c>
      <c r="O13" s="296"/>
      <c r="P13" s="421"/>
      <c r="Q13" s="424"/>
    </row>
    <row r="14" spans="1:17" ht="31.5" customHeight="1">
      <c r="A14" s="297" t="str">
        <f>'[1]2_ESTRUCTURA_PDM'!D36</f>
        <v>2.2</v>
      </c>
      <c r="B14" s="298" t="str">
        <f>'[1]2_ESTRUCTURA_PDM'!F36</f>
        <v>Espacio público para una ciudad amable</v>
      </c>
      <c r="C14" s="299">
        <v>5</v>
      </c>
      <c r="D14" s="299">
        <v>20</v>
      </c>
      <c r="E14" s="300">
        <v>55.555555555555557</v>
      </c>
      <c r="F14" s="301" t="s">
        <v>2332</v>
      </c>
      <c r="G14" s="296"/>
      <c r="H14" s="411"/>
      <c r="I14" s="406"/>
      <c r="J14" s="414"/>
      <c r="K14" s="414"/>
      <c r="L14" s="414"/>
      <c r="M14" s="418"/>
      <c r="N14" s="406"/>
      <c r="O14" s="296"/>
      <c r="P14" s="421"/>
      <c r="Q14" s="424"/>
    </row>
    <row r="15" spans="1:17" ht="31.5" customHeight="1">
      <c r="A15" s="297" t="str">
        <f>'[1]2_ESTRUCTURA_PDM'!D38</f>
        <v>2.3</v>
      </c>
      <c r="B15" s="298" t="str">
        <f>'[1]2_ESTRUCTURA_PDM'!F38</f>
        <v>Protección a los animales como seres sintientes</v>
      </c>
      <c r="C15" s="299">
        <v>6</v>
      </c>
      <c r="D15" s="299">
        <v>20</v>
      </c>
      <c r="E15" s="300">
        <v>31.297083333333333</v>
      </c>
      <c r="F15" s="301" t="s">
        <v>2332</v>
      </c>
      <c r="G15" s="296"/>
      <c r="H15" s="411"/>
      <c r="I15" s="406"/>
      <c r="J15" s="414"/>
      <c r="K15" s="414"/>
      <c r="L15" s="414"/>
      <c r="M15" s="418"/>
      <c r="N15" s="406"/>
      <c r="O15" s="296"/>
      <c r="P15" s="421"/>
      <c r="Q15" s="424"/>
    </row>
    <row r="16" spans="1:17" ht="31.5" customHeight="1">
      <c r="A16" s="297" t="str">
        <f>'[1]2_ESTRUCTURA_PDM'!D39</f>
        <v>2.4</v>
      </c>
      <c r="B16" s="298" t="str">
        <f>'[1]2_ESTRUCTURA_PDM'!F39</f>
        <v>Manizales, laboratorio natural de excelencia y a la vanguardia en gestión del riesgo de desastres.</v>
      </c>
      <c r="C16" s="299">
        <v>32</v>
      </c>
      <c r="D16" s="299">
        <v>20</v>
      </c>
      <c r="E16" s="300">
        <v>41.85575</v>
      </c>
      <c r="F16" s="301" t="s">
        <v>2332</v>
      </c>
      <c r="G16" s="296"/>
      <c r="H16" s="411"/>
      <c r="I16" s="406"/>
      <c r="J16" s="414"/>
      <c r="K16" s="414"/>
      <c r="L16" s="414"/>
      <c r="M16" s="418"/>
      <c r="N16" s="406"/>
      <c r="O16" s="296"/>
      <c r="P16" s="421"/>
      <c r="Q16" s="424"/>
    </row>
    <row r="17" spans="1:17" ht="31.5" customHeight="1" thickBot="1">
      <c r="A17" s="302" t="str">
        <f>'[1]2_ESTRUCTURA_PDM'!D44</f>
        <v>2.5</v>
      </c>
      <c r="B17" s="303" t="str">
        <f>'[1]2_ESTRUCTURA_PDM'!F44</f>
        <v>El cambio climático, un reto del desarrollo y una oportunidad para repensar nuestros estilos de vida</v>
      </c>
      <c r="C17" s="304">
        <v>4</v>
      </c>
      <c r="D17" s="304">
        <v>20</v>
      </c>
      <c r="E17" s="305">
        <v>40.863888111888109</v>
      </c>
      <c r="F17" s="306" t="s">
        <v>2332</v>
      </c>
      <c r="G17" s="296"/>
      <c r="H17" s="412"/>
      <c r="I17" s="407"/>
      <c r="J17" s="415"/>
      <c r="K17" s="415"/>
      <c r="L17" s="415"/>
      <c r="M17" s="419"/>
      <c r="N17" s="407"/>
      <c r="O17" s="296"/>
      <c r="P17" s="421"/>
      <c r="Q17" s="424"/>
    </row>
    <row r="18" spans="1:17" ht="31.5" customHeight="1">
      <c r="A18" s="291" t="str">
        <f>'[1]2_ESTRUCTURA_PDM'!D45</f>
        <v>3.1</v>
      </c>
      <c r="B18" s="292" t="str">
        <f>'[1]2_ESTRUCTURA_PDM'!F45</f>
        <v>Desarrollo rural pertinente e incluyente</v>
      </c>
      <c r="C18" s="293">
        <v>13</v>
      </c>
      <c r="D18" s="293">
        <v>25</v>
      </c>
      <c r="E18" s="294">
        <v>78.153571428571425</v>
      </c>
      <c r="F18" s="295" t="s">
        <v>2332</v>
      </c>
      <c r="G18" s="296"/>
      <c r="H18" s="410">
        <v>3</v>
      </c>
      <c r="I18" s="405" t="s">
        <v>2347</v>
      </c>
      <c r="J18" s="413">
        <v>50</v>
      </c>
      <c r="K18" s="413">
        <v>44</v>
      </c>
      <c r="L18" s="416">
        <v>15</v>
      </c>
      <c r="M18" s="417">
        <v>93.322993551587317</v>
      </c>
      <c r="N18" s="405" t="s">
        <v>2333</v>
      </c>
      <c r="O18" s="296"/>
      <c r="P18" s="421"/>
      <c r="Q18" s="424"/>
    </row>
    <row r="19" spans="1:17" ht="31.5" customHeight="1">
      <c r="A19" s="297" t="str">
        <f>'[1]2_ESTRUCTURA_PDM'!D49</f>
        <v>3.2</v>
      </c>
      <c r="B19" s="298" t="str">
        <f>'[1]2_ESTRUCTURA_PDM'!F49</f>
        <v>Turismo sostenible como alternativa de desarrollo</v>
      </c>
      <c r="C19" s="299">
        <v>8</v>
      </c>
      <c r="D19" s="299">
        <v>25</v>
      </c>
      <c r="E19" s="300">
        <v>97.360624999999999</v>
      </c>
      <c r="F19" s="301" t="s">
        <v>2333</v>
      </c>
      <c r="G19" s="296"/>
      <c r="H19" s="411"/>
      <c r="I19" s="406"/>
      <c r="J19" s="414"/>
      <c r="K19" s="414"/>
      <c r="L19" s="414"/>
      <c r="M19" s="418"/>
      <c r="N19" s="406"/>
      <c r="O19" s="296"/>
      <c r="P19" s="421"/>
      <c r="Q19" s="424"/>
    </row>
    <row r="20" spans="1:17" ht="31.5" customHeight="1">
      <c r="A20" s="297" t="str">
        <f>'[1]2_ESTRUCTURA_PDM'!D51</f>
        <v>3.3</v>
      </c>
      <c r="B20" s="298" t="str">
        <f>'[1]2_ESTRUCTURA_PDM'!F51</f>
        <v>Impulso a la productividad y competitividad para un crecimiento económico sostenible</v>
      </c>
      <c r="C20" s="299">
        <v>14</v>
      </c>
      <c r="D20" s="299">
        <v>40</v>
      </c>
      <c r="E20" s="300">
        <v>100</v>
      </c>
      <c r="F20" s="301" t="s">
        <v>2333</v>
      </c>
      <c r="G20" s="296"/>
      <c r="H20" s="411"/>
      <c r="I20" s="406"/>
      <c r="J20" s="414"/>
      <c r="K20" s="414"/>
      <c r="L20" s="414"/>
      <c r="M20" s="418"/>
      <c r="N20" s="406"/>
      <c r="O20" s="296"/>
      <c r="P20" s="421"/>
      <c r="Q20" s="424"/>
    </row>
    <row r="21" spans="1:17" ht="31.5" customHeight="1" thickBot="1">
      <c r="A21" s="302" t="str">
        <f>'[1]2_ESTRUCTURA_PDM'!D54</f>
        <v>3.4</v>
      </c>
      <c r="B21" s="303" t="str">
        <f>'[1]2_ESTRUCTURA_PDM'!F54</f>
        <v>Ciencia y tecnología para el desarrollo integral sostenible</v>
      </c>
      <c r="C21" s="304">
        <v>9</v>
      </c>
      <c r="D21" s="304">
        <v>10</v>
      </c>
      <c r="E21" s="305">
        <v>94.444444444444457</v>
      </c>
      <c r="F21" s="306" t="s">
        <v>2333</v>
      </c>
      <c r="G21" s="296"/>
      <c r="H21" s="412"/>
      <c r="I21" s="407"/>
      <c r="J21" s="415"/>
      <c r="K21" s="415"/>
      <c r="L21" s="415"/>
      <c r="M21" s="419"/>
      <c r="N21" s="407"/>
      <c r="O21" s="296"/>
      <c r="P21" s="421"/>
      <c r="Q21" s="424"/>
    </row>
    <row r="22" spans="1:17" ht="31.5" customHeight="1">
      <c r="A22" s="291" t="str">
        <f>'[1]2_ESTRUCTURA_PDM'!D56</f>
        <v>4.1</v>
      </c>
      <c r="B22" s="292" t="str">
        <f>'[1]2_ESTRUCTURA_PDM'!F56</f>
        <v>Gestión y fortalecimiento institucional para aumentar la gobernabilidad</v>
      </c>
      <c r="C22" s="293">
        <v>33</v>
      </c>
      <c r="D22" s="293">
        <v>20</v>
      </c>
      <c r="E22" s="294">
        <v>96.987589583333332</v>
      </c>
      <c r="F22" s="295" t="s">
        <v>2333</v>
      </c>
      <c r="G22" s="296"/>
      <c r="H22" s="410">
        <v>4</v>
      </c>
      <c r="I22" s="405" t="s">
        <v>2348</v>
      </c>
      <c r="J22" s="413">
        <v>82</v>
      </c>
      <c r="K22" s="413">
        <v>76</v>
      </c>
      <c r="L22" s="416">
        <v>15</v>
      </c>
      <c r="M22" s="417">
        <v>87.178836415692004</v>
      </c>
      <c r="N22" s="405" t="s">
        <v>2331</v>
      </c>
      <c r="O22" s="296"/>
      <c r="P22" s="421"/>
      <c r="Q22" s="424"/>
    </row>
    <row r="23" spans="1:17" ht="31.5" customHeight="1">
      <c r="A23" s="297" t="str">
        <f>'[1]2_ESTRUCTURA_PDM'!D63</f>
        <v>4.2</v>
      </c>
      <c r="B23" s="298" t="str">
        <f>'[1]2_ESTRUCTURA_PDM'!F63</f>
        <v>Justicia, seguridad y convivencia ciudadana como determinantes de la confianza</v>
      </c>
      <c r="C23" s="299">
        <v>23</v>
      </c>
      <c r="D23" s="299">
        <v>20</v>
      </c>
      <c r="E23" s="300">
        <v>64.788658771929818</v>
      </c>
      <c r="F23" s="301" t="s">
        <v>2332</v>
      </c>
      <c r="G23" s="296"/>
      <c r="H23" s="411"/>
      <c r="I23" s="406"/>
      <c r="J23" s="414"/>
      <c r="K23" s="414"/>
      <c r="L23" s="414"/>
      <c r="M23" s="418"/>
      <c r="N23" s="406"/>
      <c r="O23" s="296"/>
      <c r="P23" s="421"/>
      <c r="Q23" s="424"/>
    </row>
    <row r="24" spans="1:17" ht="31.5" customHeight="1">
      <c r="A24" s="297" t="str">
        <f>'[1]2_ESTRUCTURA_PDM'!D65</f>
        <v>4.3</v>
      </c>
      <c r="B24" s="298" t="str">
        <f>'[1]2_ESTRUCTURA_PDM'!F65</f>
        <v>Construcción de paz: Manizales comprometida con el posconflicto</v>
      </c>
      <c r="C24" s="299">
        <v>8</v>
      </c>
      <c r="D24" s="299">
        <v>20</v>
      </c>
      <c r="E24" s="300">
        <v>82.5</v>
      </c>
      <c r="F24" s="301" t="s">
        <v>2331</v>
      </c>
      <c r="G24" s="296"/>
      <c r="H24" s="411"/>
      <c r="I24" s="406"/>
      <c r="J24" s="414"/>
      <c r="K24" s="414"/>
      <c r="L24" s="414"/>
      <c r="M24" s="418"/>
      <c r="N24" s="406"/>
      <c r="O24" s="296"/>
      <c r="P24" s="421"/>
      <c r="Q24" s="424"/>
    </row>
    <row r="25" spans="1:17" ht="31.5" customHeight="1">
      <c r="A25" s="297" t="str">
        <f>'[1]2_ESTRUCTURA_PDM'!D68</f>
        <v>4.4</v>
      </c>
      <c r="B25" s="298" t="str">
        <f>'[1]2_ESTRUCTURA_PDM'!F68</f>
        <v>Gobierno social con inclusión comunitaria</v>
      </c>
      <c r="C25" s="299">
        <v>10</v>
      </c>
      <c r="D25" s="299">
        <v>20</v>
      </c>
      <c r="E25" s="300">
        <v>91.617933723196899</v>
      </c>
      <c r="F25" s="301" t="s">
        <v>2333</v>
      </c>
      <c r="G25" s="296"/>
      <c r="H25" s="411"/>
      <c r="I25" s="406"/>
      <c r="J25" s="414"/>
      <c r="K25" s="414"/>
      <c r="L25" s="414"/>
      <c r="M25" s="418"/>
      <c r="N25" s="406"/>
      <c r="O25" s="296"/>
      <c r="P25" s="421"/>
      <c r="Q25" s="424"/>
    </row>
    <row r="26" spans="1:17" ht="31.5" customHeight="1" thickBot="1">
      <c r="A26" s="302" t="str">
        <f>'[1]2_ESTRUCTURA_PDM'!D69</f>
        <v>4.5</v>
      </c>
      <c r="B26" s="303" t="str">
        <f>'[1]2_ESTRUCTURA_PDM'!F69</f>
        <v xml:space="preserve">Identidad territorial que resignifica al municipio de Manizales y lo posiciona en el contexto nacional e internacional </v>
      </c>
      <c r="C26" s="304">
        <v>2</v>
      </c>
      <c r="D26" s="304">
        <v>20</v>
      </c>
      <c r="E26" s="305">
        <v>100</v>
      </c>
      <c r="F26" s="306" t="s">
        <v>2333</v>
      </c>
      <c r="G26" s="296"/>
      <c r="H26" s="412"/>
      <c r="I26" s="407"/>
      <c r="J26" s="415"/>
      <c r="K26" s="415"/>
      <c r="L26" s="415"/>
      <c r="M26" s="419"/>
      <c r="N26" s="407"/>
      <c r="O26" s="296"/>
      <c r="P26" s="421"/>
      <c r="Q26" s="424"/>
    </row>
    <row r="27" spans="1:17" ht="31.5" customHeight="1">
      <c r="A27" s="291" t="str">
        <f>'[1]2_ESTRUCTURA_PDM'!D70</f>
        <v>5.1</v>
      </c>
      <c r="B27" s="292" t="str">
        <f>'[1]2_ESTRUCTURA_PDM'!F70</f>
        <v>Planificación territorial que nos acerque al municipio deseado</v>
      </c>
      <c r="C27" s="293">
        <v>4</v>
      </c>
      <c r="D27" s="293">
        <v>20</v>
      </c>
      <c r="E27" s="294">
        <v>94</v>
      </c>
      <c r="F27" s="295" t="s">
        <v>2333</v>
      </c>
      <c r="G27" s="296"/>
      <c r="H27" s="410">
        <v>5</v>
      </c>
      <c r="I27" s="405" t="s">
        <v>2349</v>
      </c>
      <c r="J27" s="413">
        <v>75</v>
      </c>
      <c r="K27" s="413">
        <v>54</v>
      </c>
      <c r="L27" s="416">
        <v>20</v>
      </c>
      <c r="M27" s="417">
        <v>66.910940012869773</v>
      </c>
      <c r="N27" s="405" t="s">
        <v>2332</v>
      </c>
      <c r="O27" s="296"/>
      <c r="P27" s="421"/>
      <c r="Q27" s="424"/>
    </row>
    <row r="28" spans="1:17" ht="31.5" customHeight="1">
      <c r="A28" s="297" t="str">
        <f>'[1]2_ESTRUCTURA_PDM'!D71</f>
        <v>5.2</v>
      </c>
      <c r="B28" s="298" t="str">
        <f>'[1]2_ESTRUCTURA_PDM'!F71</f>
        <v xml:space="preserve">Infraestructura vial, tránsito y transporte, seguro, efectivo y sostenible </v>
      </c>
      <c r="C28" s="299">
        <v>19</v>
      </c>
      <c r="D28" s="299">
        <v>20</v>
      </c>
      <c r="E28" s="300">
        <v>81.501587704749966</v>
      </c>
      <c r="F28" s="301" t="s">
        <v>2331</v>
      </c>
      <c r="G28" s="296"/>
      <c r="H28" s="411"/>
      <c r="I28" s="406"/>
      <c r="J28" s="414"/>
      <c r="K28" s="414"/>
      <c r="L28" s="414"/>
      <c r="M28" s="418"/>
      <c r="N28" s="406"/>
      <c r="O28" s="296"/>
      <c r="P28" s="421"/>
      <c r="Q28" s="424"/>
    </row>
    <row r="29" spans="1:17" ht="31.5" customHeight="1">
      <c r="A29" s="297" t="str">
        <f>'[1]2_ESTRUCTURA_PDM'!D72</f>
        <v>5.3</v>
      </c>
      <c r="B29" s="298" t="str">
        <f>'[1]2_ESTRUCTURA_PDM'!F72</f>
        <v>Servicios públicos para las comunidades y la productividad</v>
      </c>
      <c r="C29" s="299">
        <v>13</v>
      </c>
      <c r="D29" s="299">
        <v>15</v>
      </c>
      <c r="E29" s="300">
        <v>67.077109048172304</v>
      </c>
      <c r="F29" s="301" t="s">
        <v>2332</v>
      </c>
      <c r="G29" s="296"/>
      <c r="H29" s="411"/>
      <c r="I29" s="406"/>
      <c r="J29" s="414"/>
      <c r="K29" s="414"/>
      <c r="L29" s="414"/>
      <c r="M29" s="418"/>
      <c r="N29" s="406"/>
      <c r="O29" s="296"/>
      <c r="P29" s="421"/>
      <c r="Q29" s="424"/>
    </row>
    <row r="30" spans="1:17" ht="31.5" customHeight="1">
      <c r="A30" s="297" t="str">
        <f>'[1]2_ESTRUCTURA_PDM'!D74</f>
        <v>5.4</v>
      </c>
      <c r="B30" s="298" t="str">
        <f>'[1]2_ESTRUCTURA_PDM'!F74</f>
        <v>Vivienda: segura, digna y sostenible</v>
      </c>
      <c r="C30" s="299">
        <v>11</v>
      </c>
      <c r="D30" s="299">
        <v>15</v>
      </c>
      <c r="E30" s="300">
        <v>33.766855579441078</v>
      </c>
      <c r="F30" s="301" t="s">
        <v>2332</v>
      </c>
      <c r="G30" s="296"/>
      <c r="H30" s="411"/>
      <c r="I30" s="406"/>
      <c r="J30" s="414"/>
      <c r="K30" s="414"/>
      <c r="L30" s="414"/>
      <c r="M30" s="418"/>
      <c r="N30" s="406"/>
      <c r="O30" s="296"/>
      <c r="P30" s="421"/>
      <c r="Q30" s="424"/>
    </row>
    <row r="31" spans="1:17" ht="31.5" customHeight="1">
      <c r="A31" s="297" t="str">
        <f>'[1]2_ESTRUCTURA_PDM'!D75</f>
        <v>5.5</v>
      </c>
      <c r="B31" s="298" t="str">
        <f>'[1]2_ESTRUCTURA_PDM'!F75</f>
        <v>Renovación urbana comuna San José una urgencia que atender para el desarrollo endógeno de la ciudad.</v>
      </c>
      <c r="C31" s="299">
        <v>6</v>
      </c>
      <c r="D31" s="299">
        <v>15</v>
      </c>
      <c r="E31" s="300">
        <v>11.226851851851853</v>
      </c>
      <c r="F31" s="301" t="s">
        <v>2332</v>
      </c>
      <c r="G31" s="296"/>
      <c r="H31" s="411"/>
      <c r="I31" s="406"/>
      <c r="J31" s="414"/>
      <c r="K31" s="414"/>
      <c r="L31" s="414"/>
      <c r="M31" s="418"/>
      <c r="N31" s="406"/>
      <c r="O31" s="296"/>
      <c r="P31" s="421"/>
      <c r="Q31" s="424"/>
    </row>
    <row r="32" spans="1:17" ht="31.5" customHeight="1" thickBot="1">
      <c r="A32" s="302" t="str">
        <f>'[1]2_ESTRUCTURA_PDM'!D76</f>
        <v>5.6</v>
      </c>
      <c r="B32" s="303" t="str">
        <f>'[1]2_ESTRUCTURA_PDM'!F76</f>
        <v>Asociatividad territorial como una estrategia en la que todos ganados</v>
      </c>
      <c r="C32" s="304">
        <v>1</v>
      </c>
      <c r="D32" s="304">
        <v>15</v>
      </c>
      <c r="E32" s="305">
        <v>100</v>
      </c>
      <c r="F32" s="306" t="s">
        <v>2333</v>
      </c>
      <c r="G32" s="296"/>
      <c r="H32" s="412"/>
      <c r="I32" s="407"/>
      <c r="J32" s="415"/>
      <c r="K32" s="415"/>
      <c r="L32" s="415"/>
      <c r="M32" s="419"/>
      <c r="N32" s="407"/>
      <c r="O32" s="296"/>
      <c r="P32" s="422"/>
      <c r="Q32" s="425"/>
    </row>
    <row r="33" spans="1:17" ht="26.25" customHeight="1">
      <c r="A33" s="408" t="s">
        <v>2334</v>
      </c>
      <c r="B33" s="408"/>
      <c r="C33" s="408"/>
      <c r="D33" s="408"/>
      <c r="E33" s="408"/>
      <c r="F33" s="408"/>
      <c r="H33" s="408" t="s">
        <v>2334</v>
      </c>
      <c r="I33" s="408"/>
      <c r="J33" s="408"/>
      <c r="K33" s="408"/>
      <c r="L33" s="408"/>
      <c r="M33" s="408"/>
      <c r="N33" s="408"/>
      <c r="O33" s="408"/>
      <c r="P33" s="408"/>
      <c r="Q33" s="408"/>
    </row>
    <row r="34" spans="1:17">
      <c r="A34" s="409"/>
      <c r="B34" s="409"/>
      <c r="C34" s="409"/>
      <c r="D34" s="409"/>
      <c r="E34" s="409"/>
      <c r="F34" s="409"/>
      <c r="H34" s="409"/>
      <c r="I34" s="409"/>
      <c r="J34" s="409"/>
      <c r="K34" s="409"/>
      <c r="L34" s="409"/>
      <c r="M34" s="409"/>
      <c r="N34" s="409"/>
      <c r="O34" s="409"/>
      <c r="P34" s="409"/>
      <c r="Q34" s="409"/>
    </row>
  </sheetData>
  <autoFilter ref="A7:Q33"/>
  <mergeCells count="61">
    <mergeCell ref="H1:N1"/>
    <mergeCell ref="C2:C3"/>
    <mergeCell ref="D2:D3"/>
    <mergeCell ref="E2:E3"/>
    <mergeCell ref="F2:F3"/>
    <mergeCell ref="H2:N2"/>
    <mergeCell ref="H3:N3"/>
    <mergeCell ref="H4:N4"/>
    <mergeCell ref="A5:A7"/>
    <mergeCell ref="B5:B7"/>
    <mergeCell ref="C5:C7"/>
    <mergeCell ref="D5:D7"/>
    <mergeCell ref="E5:F6"/>
    <mergeCell ref="H5:H7"/>
    <mergeCell ref="I5:I7"/>
    <mergeCell ref="J5:J7"/>
    <mergeCell ref="K5:K7"/>
    <mergeCell ref="L5:L7"/>
    <mergeCell ref="M5:N6"/>
    <mergeCell ref="P5:Q6"/>
    <mergeCell ref="H8:H12"/>
    <mergeCell ref="I8:I12"/>
    <mergeCell ref="J8:J12"/>
    <mergeCell ref="K8:K12"/>
    <mergeCell ref="L8:L12"/>
    <mergeCell ref="M8:M12"/>
    <mergeCell ref="N8:N12"/>
    <mergeCell ref="P8:P32"/>
    <mergeCell ref="Q8:Q32"/>
    <mergeCell ref="H13:H17"/>
    <mergeCell ref="I13:I17"/>
    <mergeCell ref="J13:J17"/>
    <mergeCell ref="K13:K17"/>
    <mergeCell ref="L13:L17"/>
    <mergeCell ref="M13:M17"/>
    <mergeCell ref="N13:N17"/>
    <mergeCell ref="N18:N21"/>
    <mergeCell ref="H22:H26"/>
    <mergeCell ref="I22:I26"/>
    <mergeCell ref="J22:J26"/>
    <mergeCell ref="K22:K26"/>
    <mergeCell ref="L22:L26"/>
    <mergeCell ref="M22:M26"/>
    <mergeCell ref="N22:N26"/>
    <mergeCell ref="H18:H21"/>
    <mergeCell ref="I18:I21"/>
    <mergeCell ref="J18:J21"/>
    <mergeCell ref="K18:K21"/>
    <mergeCell ref="L18:L21"/>
    <mergeCell ref="M18:M21"/>
    <mergeCell ref="N27:N32"/>
    <mergeCell ref="A33:F33"/>
    <mergeCell ref="H33:Q33"/>
    <mergeCell ref="A34:F34"/>
    <mergeCell ref="H34:Q34"/>
    <mergeCell ref="H27:H32"/>
    <mergeCell ref="I27:I32"/>
    <mergeCell ref="J27:J32"/>
    <mergeCell ref="K27:K32"/>
    <mergeCell ref="L27:L32"/>
    <mergeCell ref="M27:M32"/>
  </mergeCells>
  <conditionalFormatting sqref="E8:E32">
    <cfRule type="iconSet" priority="3">
      <iconSet iconSet="3Flags">
        <cfvo type="percent" val="0"/>
        <cfvo type="num" val="80"/>
        <cfvo type="num" val="90"/>
      </iconSet>
    </cfRule>
  </conditionalFormatting>
  <conditionalFormatting sqref="M8:M32">
    <cfRule type="iconSet" priority="2">
      <iconSet iconSet="3Flags">
        <cfvo type="percent" val="0"/>
        <cfvo type="num" val="80"/>
        <cfvo type="num" val="90"/>
      </iconSet>
    </cfRule>
  </conditionalFormatting>
  <conditionalFormatting sqref="P8:P32">
    <cfRule type="iconSet" priority="1">
      <iconSet iconSet="3Flags">
        <cfvo type="percent" val="0"/>
        <cfvo type="num" val="80"/>
        <cfvo type="num" val="90"/>
      </iconSet>
    </cfRule>
  </conditionalFormatting>
  <printOptions horizontalCentered="1" verticalCentered="1"/>
  <pageMargins left="1.3779527559055118" right="0" top="0" bottom="0" header="0.31496062992125984" footer="0.31496062992125984"/>
  <pageSetup paperSize="5"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tabSelected="1" topLeftCell="A34" zoomScale="70" zoomScaleNormal="70" workbookViewId="0">
      <selection activeCell="A3" sqref="A3:I3"/>
    </sheetView>
  </sheetViews>
  <sheetFormatPr baseColWidth="10" defaultRowHeight="15"/>
  <cols>
    <col min="1" max="1" width="65.7109375" style="310" customWidth="1"/>
    <col min="2" max="2" width="11" style="310" customWidth="1"/>
    <col min="3" max="3" width="16.42578125" style="310" customWidth="1"/>
    <col min="4" max="4" width="16.7109375" style="310" customWidth="1"/>
    <col min="5" max="5" width="17.28515625" style="310" customWidth="1"/>
    <col min="6" max="8" width="18.28515625" style="310" customWidth="1"/>
    <col min="9" max="9" width="16.28515625" style="310" bestFit="1" customWidth="1"/>
    <col min="10" max="10" width="12.42578125" style="310" bestFit="1" customWidth="1"/>
    <col min="11" max="14" width="11.42578125" style="310"/>
    <col min="15" max="15" width="11.42578125" style="311"/>
    <col min="16" max="16384" width="11.42578125" style="310"/>
  </cols>
  <sheetData>
    <row r="1" spans="1:15" s="308" customFormat="1" ht="18.75">
      <c r="A1" s="448" t="s">
        <v>2350</v>
      </c>
      <c r="B1" s="448"/>
      <c r="C1" s="448"/>
      <c r="D1" s="448"/>
      <c r="E1" s="448"/>
      <c r="F1" s="448"/>
      <c r="G1" s="448"/>
      <c r="H1" s="448"/>
      <c r="I1" s="448"/>
      <c r="J1" s="307"/>
      <c r="O1" s="309"/>
    </row>
    <row r="2" spans="1:15" s="308" customFormat="1" ht="18.75">
      <c r="A2" s="448" t="s">
        <v>2351</v>
      </c>
      <c r="B2" s="448"/>
      <c r="C2" s="448"/>
      <c r="D2" s="448"/>
      <c r="E2" s="448"/>
      <c r="F2" s="448"/>
      <c r="G2" s="448"/>
      <c r="H2" s="448"/>
      <c r="I2" s="448"/>
      <c r="J2" s="307"/>
      <c r="O2" s="309"/>
    </row>
    <row r="3" spans="1:15" s="308" customFormat="1" ht="18.75">
      <c r="A3" s="448" t="s">
        <v>2352</v>
      </c>
      <c r="B3" s="448"/>
      <c r="C3" s="448"/>
      <c r="D3" s="448"/>
      <c r="E3" s="448"/>
      <c r="F3" s="448"/>
      <c r="G3" s="448"/>
      <c r="H3" s="448"/>
      <c r="I3" s="448"/>
      <c r="J3" s="307"/>
      <c r="O3" s="309"/>
    </row>
    <row r="4" spans="1:15">
      <c r="A4" s="449"/>
      <c r="B4" s="449"/>
      <c r="C4" s="449"/>
      <c r="D4" s="449"/>
      <c r="E4" s="449"/>
      <c r="F4" s="449"/>
      <c r="G4" s="449"/>
      <c r="H4" s="449"/>
      <c r="I4" s="449"/>
      <c r="J4" s="449"/>
    </row>
    <row r="5" spans="1:15" ht="82.5" customHeight="1">
      <c r="A5" s="312" t="s">
        <v>2353</v>
      </c>
      <c r="B5" s="312" t="s">
        <v>2354</v>
      </c>
      <c r="C5" s="312" t="s">
        <v>2355</v>
      </c>
      <c r="D5" s="312" t="s">
        <v>2356</v>
      </c>
      <c r="E5" s="313" t="s">
        <v>2357</v>
      </c>
      <c r="F5" s="314" t="s">
        <v>2358</v>
      </c>
      <c r="G5" s="315" t="s">
        <v>2359</v>
      </c>
      <c r="H5" s="312" t="s">
        <v>2360</v>
      </c>
      <c r="I5" s="312" t="s">
        <v>2361</v>
      </c>
      <c r="N5" s="311"/>
      <c r="O5" s="310"/>
    </row>
    <row r="6" spans="1:15" ht="20.25" customHeight="1">
      <c r="A6" s="316" t="s">
        <v>2362</v>
      </c>
      <c r="B6" s="317">
        <v>20</v>
      </c>
      <c r="C6" s="318">
        <v>20</v>
      </c>
      <c r="D6" s="319">
        <v>0</v>
      </c>
      <c r="E6" s="320">
        <v>0</v>
      </c>
      <c r="F6" s="320">
        <v>0</v>
      </c>
      <c r="G6" s="320">
        <v>20</v>
      </c>
      <c r="H6" s="321">
        <v>100</v>
      </c>
      <c r="I6" s="322" t="s">
        <v>2363</v>
      </c>
      <c r="M6" s="323"/>
      <c r="N6" s="324"/>
      <c r="O6" s="310"/>
    </row>
    <row r="7" spans="1:15" ht="20.25" customHeight="1">
      <c r="A7" s="316" t="s">
        <v>2364</v>
      </c>
      <c r="B7" s="317">
        <v>7</v>
      </c>
      <c r="C7" s="318">
        <v>7</v>
      </c>
      <c r="D7" s="319">
        <v>0</v>
      </c>
      <c r="E7" s="325">
        <v>0</v>
      </c>
      <c r="F7" s="320">
        <v>0</v>
      </c>
      <c r="G7" s="320">
        <v>7</v>
      </c>
      <c r="H7" s="321">
        <v>100</v>
      </c>
      <c r="I7" s="322" t="s">
        <v>2363</v>
      </c>
      <c r="M7" s="323"/>
      <c r="N7" s="324"/>
      <c r="O7" s="310"/>
    </row>
    <row r="8" spans="1:15" ht="20.25" customHeight="1">
      <c r="A8" s="316" t="s">
        <v>2365</v>
      </c>
      <c r="B8" s="317">
        <v>1</v>
      </c>
      <c r="C8" s="318">
        <v>1</v>
      </c>
      <c r="D8" s="319">
        <v>0</v>
      </c>
      <c r="E8" s="320">
        <v>0</v>
      </c>
      <c r="F8" s="320">
        <v>0</v>
      </c>
      <c r="G8" s="320">
        <v>1</v>
      </c>
      <c r="H8" s="321">
        <v>100</v>
      </c>
      <c r="I8" s="322" t="s">
        <v>2363</v>
      </c>
      <c r="M8" s="323"/>
      <c r="N8" s="324"/>
      <c r="O8" s="310"/>
    </row>
    <row r="9" spans="1:15" ht="20.25" customHeight="1">
      <c r="A9" s="316" t="s">
        <v>2366</v>
      </c>
      <c r="B9" s="317">
        <v>60</v>
      </c>
      <c r="C9" s="318">
        <v>59</v>
      </c>
      <c r="D9" s="319">
        <v>1</v>
      </c>
      <c r="E9" s="320">
        <v>1</v>
      </c>
      <c r="F9" s="320">
        <v>0</v>
      </c>
      <c r="G9" s="320">
        <v>58</v>
      </c>
      <c r="H9" s="321">
        <v>99.398997175141247</v>
      </c>
      <c r="I9" s="322" t="s">
        <v>2367</v>
      </c>
      <c r="M9" s="323"/>
      <c r="N9" s="324"/>
      <c r="O9" s="310"/>
    </row>
    <row r="10" spans="1:15" ht="20.25" customHeight="1">
      <c r="A10" s="316" t="s">
        <v>2368</v>
      </c>
      <c r="B10" s="317">
        <v>12</v>
      </c>
      <c r="C10" s="318">
        <v>10</v>
      </c>
      <c r="D10" s="319">
        <v>2</v>
      </c>
      <c r="E10" s="320">
        <v>0</v>
      </c>
      <c r="F10" s="320">
        <v>0</v>
      </c>
      <c r="G10" s="320">
        <v>10</v>
      </c>
      <c r="H10" s="321">
        <v>99.1</v>
      </c>
      <c r="I10" s="322" t="s">
        <v>2369</v>
      </c>
      <c r="M10" s="323"/>
      <c r="N10" s="324"/>
      <c r="O10" s="310"/>
    </row>
    <row r="11" spans="1:15" ht="20.25" customHeight="1">
      <c r="A11" s="316" t="s">
        <v>2370</v>
      </c>
      <c r="B11" s="317">
        <v>7</v>
      </c>
      <c r="C11" s="318">
        <v>7</v>
      </c>
      <c r="D11" s="319">
        <v>0</v>
      </c>
      <c r="E11" s="320">
        <v>0</v>
      </c>
      <c r="F11" s="320">
        <v>1</v>
      </c>
      <c r="G11" s="320">
        <v>6</v>
      </c>
      <c r="H11" s="321">
        <v>97.142857142857139</v>
      </c>
      <c r="I11" s="322" t="s">
        <v>2371</v>
      </c>
      <c r="M11" s="323"/>
      <c r="N11" s="324"/>
      <c r="O11" s="310"/>
    </row>
    <row r="12" spans="1:15" ht="20.25" customHeight="1">
      <c r="A12" s="316" t="s">
        <v>2372</v>
      </c>
      <c r="B12" s="317">
        <v>42</v>
      </c>
      <c r="C12" s="318">
        <v>38</v>
      </c>
      <c r="D12" s="319">
        <v>4</v>
      </c>
      <c r="E12" s="325">
        <v>2</v>
      </c>
      <c r="F12" s="320">
        <v>0</v>
      </c>
      <c r="G12" s="320">
        <v>36</v>
      </c>
      <c r="H12" s="321">
        <v>96.539961013645225</v>
      </c>
      <c r="I12" s="322" t="s">
        <v>2373</v>
      </c>
      <c r="M12" s="323"/>
      <c r="N12" s="324"/>
      <c r="O12" s="310"/>
    </row>
    <row r="13" spans="1:15" ht="20.25" customHeight="1">
      <c r="A13" s="316" t="s">
        <v>2374</v>
      </c>
      <c r="B13" s="317">
        <v>8</v>
      </c>
      <c r="C13" s="318">
        <v>8</v>
      </c>
      <c r="D13" s="319">
        <v>0</v>
      </c>
      <c r="E13" s="325">
        <v>1</v>
      </c>
      <c r="F13" s="320">
        <v>0</v>
      </c>
      <c r="G13" s="320">
        <v>7</v>
      </c>
      <c r="H13" s="321">
        <v>93.75</v>
      </c>
      <c r="I13" s="322" t="s">
        <v>2375</v>
      </c>
      <c r="M13" s="323"/>
      <c r="N13" s="324"/>
      <c r="O13" s="310"/>
    </row>
    <row r="14" spans="1:15" ht="20.25" customHeight="1">
      <c r="A14" s="316" t="s">
        <v>2376</v>
      </c>
      <c r="B14" s="317">
        <v>18</v>
      </c>
      <c r="C14" s="318">
        <v>16</v>
      </c>
      <c r="D14" s="319">
        <v>2</v>
      </c>
      <c r="E14" s="320">
        <v>3</v>
      </c>
      <c r="F14" s="320">
        <v>0</v>
      </c>
      <c r="G14" s="320">
        <v>13</v>
      </c>
      <c r="H14" s="321">
        <v>88.884531250000009</v>
      </c>
      <c r="I14" s="322" t="s">
        <v>2377</v>
      </c>
      <c r="M14" s="323"/>
      <c r="N14" s="324"/>
      <c r="O14" s="310"/>
    </row>
    <row r="15" spans="1:15" ht="20.25" customHeight="1">
      <c r="A15" s="316" t="s">
        <v>2378</v>
      </c>
      <c r="B15" s="317">
        <v>32</v>
      </c>
      <c r="C15" s="318">
        <v>32</v>
      </c>
      <c r="D15" s="319">
        <v>0</v>
      </c>
      <c r="E15" s="320">
        <v>5</v>
      </c>
      <c r="F15" s="320">
        <v>2</v>
      </c>
      <c r="G15" s="320">
        <v>25</v>
      </c>
      <c r="H15" s="321">
        <v>88.673178936100129</v>
      </c>
      <c r="I15" s="322" t="s">
        <v>2379</v>
      </c>
      <c r="M15" s="323"/>
      <c r="N15" s="324"/>
      <c r="O15" s="310"/>
    </row>
    <row r="16" spans="1:15" ht="20.25" customHeight="1">
      <c r="A16" s="316" t="s">
        <v>2380</v>
      </c>
      <c r="B16" s="317">
        <v>10</v>
      </c>
      <c r="C16" s="318">
        <v>9</v>
      </c>
      <c r="D16" s="319">
        <v>1</v>
      </c>
      <c r="E16" s="320">
        <v>2</v>
      </c>
      <c r="F16" s="320">
        <v>1</v>
      </c>
      <c r="G16" s="320">
        <v>6</v>
      </c>
      <c r="H16" s="321">
        <v>83.706139770723112</v>
      </c>
      <c r="I16" s="322" t="s">
        <v>2381</v>
      </c>
      <c r="M16" s="323"/>
      <c r="N16" s="324"/>
      <c r="O16" s="310"/>
    </row>
    <row r="17" spans="1:15" ht="20.25" customHeight="1">
      <c r="A17" s="316" t="s">
        <v>2382</v>
      </c>
      <c r="B17" s="317">
        <v>11</v>
      </c>
      <c r="C17" s="318">
        <v>11</v>
      </c>
      <c r="D17" s="319">
        <v>0</v>
      </c>
      <c r="E17" s="320">
        <v>2</v>
      </c>
      <c r="F17" s="320">
        <v>0</v>
      </c>
      <c r="G17" s="320">
        <v>9</v>
      </c>
      <c r="H17" s="321">
        <v>81.818181818181813</v>
      </c>
      <c r="I17" s="322" t="s">
        <v>2383</v>
      </c>
      <c r="M17" s="323"/>
      <c r="N17" s="324"/>
      <c r="O17" s="310"/>
    </row>
    <row r="18" spans="1:15" ht="20.25" customHeight="1">
      <c r="A18" s="316" t="s">
        <v>2384</v>
      </c>
      <c r="B18" s="317">
        <v>33</v>
      </c>
      <c r="C18" s="318">
        <v>32</v>
      </c>
      <c r="D18" s="319">
        <v>1</v>
      </c>
      <c r="E18" s="320">
        <v>13</v>
      </c>
      <c r="F18" s="320">
        <v>0</v>
      </c>
      <c r="G18" s="320">
        <v>19</v>
      </c>
      <c r="H18" s="321">
        <v>72.126406000797459</v>
      </c>
      <c r="I18" s="322" t="s">
        <v>2385</v>
      </c>
      <c r="M18" s="323"/>
      <c r="N18" s="324"/>
      <c r="O18" s="310"/>
    </row>
    <row r="19" spans="1:15" ht="20.25" customHeight="1">
      <c r="A19" s="316" t="s">
        <v>2386</v>
      </c>
      <c r="B19" s="317">
        <v>21</v>
      </c>
      <c r="C19" s="318">
        <v>13</v>
      </c>
      <c r="D19" s="319">
        <v>8</v>
      </c>
      <c r="E19" s="320">
        <v>7</v>
      </c>
      <c r="F19" s="320">
        <v>0</v>
      </c>
      <c r="G19" s="320">
        <v>6</v>
      </c>
      <c r="H19" s="321">
        <v>66.30949435449358</v>
      </c>
      <c r="I19" s="322" t="s">
        <v>2387</v>
      </c>
      <c r="M19" s="323"/>
      <c r="N19" s="324"/>
      <c r="O19" s="310"/>
    </row>
    <row r="20" spans="1:15" ht="20.25" customHeight="1">
      <c r="A20" s="316" t="s">
        <v>2388</v>
      </c>
      <c r="B20" s="317">
        <v>50</v>
      </c>
      <c r="C20" s="318">
        <v>39</v>
      </c>
      <c r="D20" s="319">
        <v>11</v>
      </c>
      <c r="E20" s="320">
        <v>19</v>
      </c>
      <c r="F20" s="320">
        <v>1</v>
      </c>
      <c r="G20" s="320">
        <v>19</v>
      </c>
      <c r="H20" s="321">
        <v>62.467368118331528</v>
      </c>
      <c r="I20" s="322" t="s">
        <v>2389</v>
      </c>
      <c r="M20" s="323"/>
      <c r="N20" s="324"/>
      <c r="O20" s="310"/>
    </row>
    <row r="21" spans="1:15" ht="20.25" customHeight="1">
      <c r="A21" s="316" t="s">
        <v>2390</v>
      </c>
      <c r="B21" s="317">
        <v>18</v>
      </c>
      <c r="C21" s="318">
        <v>16</v>
      </c>
      <c r="D21" s="319">
        <v>2</v>
      </c>
      <c r="E21" s="320">
        <v>10</v>
      </c>
      <c r="F21" s="320">
        <v>0</v>
      </c>
      <c r="G21" s="320">
        <v>6</v>
      </c>
      <c r="H21" s="321">
        <v>48.07773109243697</v>
      </c>
      <c r="I21" s="322" t="s">
        <v>2391</v>
      </c>
      <c r="M21" s="323"/>
      <c r="N21" s="324"/>
      <c r="O21" s="310"/>
    </row>
    <row r="22" spans="1:15" ht="20.25" customHeight="1">
      <c r="A22" s="316" t="s">
        <v>2392</v>
      </c>
      <c r="B22" s="317">
        <v>38</v>
      </c>
      <c r="C22" s="318">
        <v>32</v>
      </c>
      <c r="D22" s="319">
        <v>6</v>
      </c>
      <c r="E22" s="320">
        <v>24</v>
      </c>
      <c r="F22" s="320">
        <v>0</v>
      </c>
      <c r="G22" s="320">
        <v>8</v>
      </c>
      <c r="H22" s="321">
        <v>29.292708333333334</v>
      </c>
      <c r="I22" s="322" t="s">
        <v>2393</v>
      </c>
      <c r="M22" s="323"/>
      <c r="N22" s="324"/>
      <c r="O22" s="310"/>
    </row>
    <row r="23" spans="1:15" ht="20.25" customHeight="1">
      <c r="A23" s="326" t="s">
        <v>2394</v>
      </c>
      <c r="B23" s="326">
        <f t="shared" ref="B23:G23" si="0">SUM(B8:B21)</f>
        <v>323</v>
      </c>
      <c r="C23" s="326">
        <f t="shared" si="0"/>
        <v>291</v>
      </c>
      <c r="D23" s="326">
        <f t="shared" si="0"/>
        <v>32</v>
      </c>
      <c r="E23" s="326">
        <f t="shared" si="0"/>
        <v>65</v>
      </c>
      <c r="F23" s="326">
        <f t="shared" si="0"/>
        <v>5</v>
      </c>
      <c r="G23" s="326">
        <f t="shared" si="0"/>
        <v>221</v>
      </c>
      <c r="H23" s="327"/>
      <c r="I23" s="328"/>
      <c r="N23" s="311"/>
      <c r="O23" s="310"/>
    </row>
    <row r="24" spans="1:15" s="329" customFormat="1" ht="12.75">
      <c r="A24" s="447" t="s">
        <v>2395</v>
      </c>
      <c r="B24" s="447"/>
      <c r="C24" s="447"/>
      <c r="D24" s="447"/>
      <c r="E24" s="447"/>
      <c r="F24" s="447"/>
      <c r="G24" s="447"/>
      <c r="H24" s="447"/>
      <c r="I24" s="447"/>
      <c r="J24" s="447"/>
      <c r="O24" s="330"/>
    </row>
    <row r="25" spans="1:15" s="329" customFormat="1" ht="12.75">
      <c r="A25" s="447" t="s">
        <v>2396</v>
      </c>
      <c r="B25" s="447"/>
      <c r="C25" s="447"/>
      <c r="D25" s="447"/>
      <c r="E25" s="447"/>
      <c r="F25" s="447"/>
      <c r="G25" s="447"/>
      <c r="H25" s="447"/>
      <c r="I25" s="447"/>
      <c r="J25" s="447"/>
      <c r="O25" s="330"/>
    </row>
    <row r="26" spans="1:15" s="329" customFormat="1" ht="12.75">
      <c r="A26" s="447" t="s">
        <v>2397</v>
      </c>
      <c r="B26" s="447"/>
      <c r="C26" s="447"/>
      <c r="D26" s="447"/>
      <c r="E26" s="447"/>
      <c r="F26" s="447"/>
      <c r="G26" s="447"/>
      <c r="H26" s="447"/>
      <c r="I26" s="447"/>
      <c r="J26" s="447"/>
      <c r="O26" s="330"/>
    </row>
  </sheetData>
  <mergeCells count="7">
    <mergeCell ref="A26:J26"/>
    <mergeCell ref="A1:I1"/>
    <mergeCell ref="A2:I2"/>
    <mergeCell ref="A3:I3"/>
    <mergeCell ref="A4:J4"/>
    <mergeCell ref="A24:J24"/>
    <mergeCell ref="A25:J25"/>
  </mergeCells>
  <printOptions horizontalCentered="1" verticalCentered="1"/>
  <pageMargins left="0" right="0" top="0.74803149606299213" bottom="0.74803149606299213" header="0.31496062992125984" footer="0.31496062992125984"/>
  <pageSetup scale="6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480"/>
  <sheetViews>
    <sheetView showGridLines="0" zoomScale="70" zoomScaleNormal="70" workbookViewId="0">
      <pane ySplit="7" topLeftCell="A8" activePane="bottomLeft" state="frozen"/>
      <selection activeCell="A34" sqref="A34:F34"/>
      <selection pane="bottomLeft" activeCell="A30" sqref="A30:F37"/>
    </sheetView>
  </sheetViews>
  <sheetFormatPr baseColWidth="10" defaultColWidth="11.42578125" defaultRowHeight="15"/>
  <cols>
    <col min="1" max="1" width="7.85546875" style="1" customWidth="1"/>
    <col min="2" max="2" width="9.85546875" style="26" bestFit="1" customWidth="1"/>
    <col min="3" max="3" width="11.85546875" style="1" customWidth="1"/>
    <col min="4" max="5" width="8.140625" style="1" customWidth="1"/>
    <col min="6" max="7" width="9.28515625" style="3" customWidth="1"/>
    <col min="8" max="8" width="29" style="1" customWidth="1"/>
    <col min="9" max="9" width="28.28515625" style="1" customWidth="1"/>
    <col min="10" max="10" width="12.5703125" style="1" customWidth="1"/>
    <col min="11" max="11" width="15.28515625" style="1" customWidth="1"/>
    <col min="12" max="12" width="11" style="1" customWidth="1"/>
    <col min="13" max="13" width="0.140625" style="1" hidden="1" customWidth="1"/>
    <col min="14" max="14" width="27" style="1" customWidth="1"/>
    <col min="15" max="15" width="22.28515625" style="1" customWidth="1"/>
    <col min="16" max="16" width="21.85546875" style="1" customWidth="1"/>
    <col min="17" max="17" width="12.140625" style="1" customWidth="1"/>
    <col min="18" max="19" width="12.5703125" style="1" hidden="1" customWidth="1"/>
    <col min="20" max="20" width="16.28515625" style="1" customWidth="1"/>
    <col min="21" max="21" width="12.5703125" style="1" hidden="1" customWidth="1"/>
    <col min="22" max="22" width="19.5703125" style="1" customWidth="1"/>
    <col min="23" max="16384" width="11.42578125" style="1"/>
  </cols>
  <sheetData>
    <row r="1" spans="1:22" ht="18.75">
      <c r="C1" s="2" t="s">
        <v>0</v>
      </c>
      <c r="G1" s="4"/>
      <c r="J1" s="5"/>
      <c r="K1" s="5"/>
      <c r="L1" s="5"/>
      <c r="M1" s="5"/>
      <c r="N1" s="5"/>
      <c r="O1" s="5"/>
      <c r="P1" s="5"/>
      <c r="Q1" s="5"/>
      <c r="R1" s="5"/>
      <c r="S1" s="5"/>
      <c r="T1" s="5"/>
      <c r="U1" s="5"/>
    </row>
    <row r="2" spans="1:22" ht="18.75">
      <c r="C2" s="2" t="s">
        <v>1</v>
      </c>
      <c r="D2" s="27"/>
      <c r="E2" s="27"/>
      <c r="G2" s="4"/>
      <c r="I2" s="450" t="s">
        <v>2</v>
      </c>
      <c r="J2" s="450"/>
      <c r="K2" s="450"/>
      <c r="L2" s="450"/>
      <c r="M2" s="450"/>
      <c r="N2" s="450"/>
      <c r="O2" s="450"/>
      <c r="P2" s="450"/>
      <c r="Q2" s="450"/>
      <c r="R2" s="450"/>
      <c r="S2" s="2"/>
      <c r="T2" s="2"/>
      <c r="U2" s="2"/>
    </row>
    <row r="3" spans="1:22" ht="21">
      <c r="C3" s="7" t="s">
        <v>170</v>
      </c>
      <c r="D3" s="27"/>
      <c r="E3" s="27"/>
      <c r="G3" s="4"/>
      <c r="I3" s="28"/>
      <c r="J3" s="2"/>
      <c r="K3" s="2"/>
      <c r="L3" s="2"/>
      <c r="M3" s="2"/>
      <c r="N3" s="2"/>
      <c r="O3" s="2"/>
      <c r="P3" s="2"/>
      <c r="Q3" s="2"/>
      <c r="R3" s="2"/>
      <c r="S3" s="2"/>
      <c r="T3" s="2"/>
      <c r="U3" s="2"/>
    </row>
    <row r="4" spans="1:22" ht="19.5" customHeight="1"/>
    <row r="5" spans="1:22" s="29" customFormat="1" ht="28.5" customHeight="1">
      <c r="A5" s="389" t="s">
        <v>171</v>
      </c>
      <c r="B5" s="379" t="s">
        <v>4</v>
      </c>
      <c r="C5" s="379" t="s">
        <v>5</v>
      </c>
      <c r="D5" s="379" t="s">
        <v>6</v>
      </c>
      <c r="E5" s="379" t="s">
        <v>172</v>
      </c>
      <c r="F5" s="379" t="s">
        <v>173</v>
      </c>
      <c r="G5" s="379" t="s">
        <v>174</v>
      </c>
      <c r="H5" s="379" t="s">
        <v>175</v>
      </c>
      <c r="I5" s="379" t="s">
        <v>176</v>
      </c>
      <c r="J5" s="384" t="s">
        <v>177</v>
      </c>
      <c r="K5" s="379" t="s">
        <v>7</v>
      </c>
      <c r="L5" s="379" t="s">
        <v>178</v>
      </c>
      <c r="M5" s="379"/>
      <c r="N5" s="379"/>
      <c r="O5" s="379"/>
      <c r="P5" s="379"/>
      <c r="Q5" s="379"/>
      <c r="R5" s="379"/>
      <c r="S5" s="379"/>
      <c r="T5" s="379"/>
      <c r="U5" s="379"/>
      <c r="V5" s="379" t="s">
        <v>8</v>
      </c>
    </row>
    <row r="6" spans="1:22" s="29" customFormat="1" ht="30" customHeight="1">
      <c r="A6" s="389"/>
      <c r="B6" s="379"/>
      <c r="C6" s="379"/>
      <c r="D6" s="379"/>
      <c r="E6" s="379"/>
      <c r="F6" s="379"/>
      <c r="G6" s="379"/>
      <c r="H6" s="379"/>
      <c r="I6" s="379"/>
      <c r="J6" s="384"/>
      <c r="K6" s="379"/>
      <c r="L6" s="379" t="s">
        <v>179</v>
      </c>
      <c r="M6" s="379" t="s">
        <v>9</v>
      </c>
      <c r="N6" s="379" t="s">
        <v>10</v>
      </c>
      <c r="O6" s="385" t="s">
        <v>180</v>
      </c>
      <c r="P6" s="379" t="s">
        <v>181</v>
      </c>
      <c r="Q6" s="379" t="s">
        <v>182</v>
      </c>
      <c r="R6" s="379" t="s">
        <v>183</v>
      </c>
      <c r="S6" s="379"/>
      <c r="T6" s="379"/>
      <c r="U6" s="379"/>
      <c r="V6" s="379"/>
    </row>
    <row r="7" spans="1:22" s="9" customFormat="1" ht="33" customHeight="1">
      <c r="A7" s="389"/>
      <c r="B7" s="379"/>
      <c r="C7" s="379"/>
      <c r="D7" s="379"/>
      <c r="E7" s="379"/>
      <c r="F7" s="379"/>
      <c r="G7" s="379"/>
      <c r="H7" s="379"/>
      <c r="I7" s="379"/>
      <c r="J7" s="384"/>
      <c r="K7" s="379"/>
      <c r="L7" s="379"/>
      <c r="M7" s="379"/>
      <c r="N7" s="379"/>
      <c r="O7" s="386"/>
      <c r="P7" s="379"/>
      <c r="Q7" s="379"/>
      <c r="R7" s="8">
        <v>2016</v>
      </c>
      <c r="S7" s="8">
        <v>2017</v>
      </c>
      <c r="T7" s="8">
        <v>2018</v>
      </c>
      <c r="U7" s="8">
        <v>2019</v>
      </c>
      <c r="V7" s="379"/>
    </row>
    <row r="8" spans="1:22" s="12" customFormat="1" ht="12.75">
      <c r="A8" s="30" t="s">
        <v>11</v>
      </c>
      <c r="B8" s="31"/>
      <c r="C8" s="30"/>
      <c r="D8" s="31"/>
      <c r="E8" s="31"/>
      <c r="F8" s="31"/>
      <c r="G8" s="31"/>
      <c r="H8" s="31"/>
      <c r="I8" s="31"/>
      <c r="J8" s="10"/>
      <c r="K8" s="10"/>
      <c r="L8" s="10"/>
      <c r="M8" s="10"/>
      <c r="N8" s="10"/>
      <c r="O8" s="10"/>
      <c r="P8" s="10"/>
      <c r="Q8" s="10"/>
      <c r="R8" s="10"/>
      <c r="S8" s="10"/>
      <c r="T8" s="10"/>
      <c r="U8" s="10"/>
      <c r="V8" s="11"/>
    </row>
    <row r="9" spans="1:22" s="9" customFormat="1" ht="99" customHeight="1">
      <c r="A9" s="368" t="str">
        <f>'[1]2_ESTRUCTURA_PDM'!H4</f>
        <v>1.1.01</v>
      </c>
      <c r="B9" s="333">
        <f>'[1]2_ESTRUCTURA_PDM'!I4</f>
        <v>30</v>
      </c>
      <c r="C9" s="373" t="str">
        <f>'[1]2_ESTRUCTURA_PDM'!J4</f>
        <v>Educación inicial. Consolidación de la educación en grado transición</v>
      </c>
      <c r="D9" s="371" t="e">
        <f>#REF!</f>
        <v>#REF!</v>
      </c>
      <c r="E9" s="349">
        <v>100</v>
      </c>
      <c r="F9" s="21" t="s">
        <v>12</v>
      </c>
      <c r="G9" s="32">
        <v>30</v>
      </c>
      <c r="H9" s="33" t="s">
        <v>184</v>
      </c>
      <c r="I9" s="33" t="s">
        <v>184</v>
      </c>
      <c r="J9" s="34">
        <v>100</v>
      </c>
      <c r="K9" s="34" t="s">
        <v>185</v>
      </c>
      <c r="L9" s="35" t="s">
        <v>186</v>
      </c>
      <c r="M9" s="33" t="s">
        <v>187</v>
      </c>
      <c r="N9" s="35" t="s">
        <v>187</v>
      </c>
      <c r="O9" s="35" t="s">
        <v>188</v>
      </c>
      <c r="P9" s="36" t="s">
        <v>189</v>
      </c>
      <c r="Q9" s="37">
        <v>80</v>
      </c>
      <c r="R9" s="38">
        <v>85</v>
      </c>
      <c r="S9" s="38">
        <v>90</v>
      </c>
      <c r="T9" s="38">
        <v>95</v>
      </c>
      <c r="U9" s="38">
        <v>100</v>
      </c>
      <c r="V9" s="35" t="s">
        <v>14</v>
      </c>
    </row>
    <row r="10" spans="1:22" s="9" customFormat="1" ht="63" customHeight="1">
      <c r="A10" s="352"/>
      <c r="B10" s="334"/>
      <c r="C10" s="373"/>
      <c r="D10" s="332"/>
      <c r="E10" s="349"/>
      <c r="F10" s="21" t="s">
        <v>190</v>
      </c>
      <c r="G10" s="32">
        <v>40</v>
      </c>
      <c r="H10" s="33" t="s">
        <v>191</v>
      </c>
      <c r="I10" s="33" t="s">
        <v>191</v>
      </c>
      <c r="J10" s="34">
        <v>50</v>
      </c>
      <c r="K10" s="34" t="s">
        <v>185</v>
      </c>
      <c r="L10" s="35" t="s">
        <v>192</v>
      </c>
      <c r="M10" s="33" t="s">
        <v>193</v>
      </c>
      <c r="N10" s="35" t="s">
        <v>194</v>
      </c>
      <c r="O10" s="35" t="s">
        <v>188</v>
      </c>
      <c r="P10" s="39" t="s">
        <v>195</v>
      </c>
      <c r="Q10" s="40">
        <f>(10/104)*100</f>
        <v>9.6153846153846168</v>
      </c>
      <c r="R10" s="38">
        <v>17</v>
      </c>
      <c r="S10" s="38">
        <v>7</v>
      </c>
      <c r="T10" s="41">
        <v>8</v>
      </c>
      <c r="U10" s="41">
        <v>8</v>
      </c>
      <c r="V10" s="35" t="s">
        <v>14</v>
      </c>
    </row>
    <row r="11" spans="1:22" s="9" customFormat="1" ht="64.5" customHeight="1">
      <c r="A11" s="352"/>
      <c r="B11" s="356"/>
      <c r="C11" s="373"/>
      <c r="D11" s="332"/>
      <c r="E11" s="349"/>
      <c r="F11" s="21" t="s">
        <v>16</v>
      </c>
      <c r="G11" s="32">
        <v>30</v>
      </c>
      <c r="H11" s="33" t="s">
        <v>196</v>
      </c>
      <c r="I11" s="33" t="s">
        <v>196</v>
      </c>
      <c r="J11" s="34">
        <v>100</v>
      </c>
      <c r="K11" s="34" t="s">
        <v>185</v>
      </c>
      <c r="L11" s="42" t="s">
        <v>197</v>
      </c>
      <c r="M11" s="33" t="s">
        <v>198</v>
      </c>
      <c r="N11" s="42" t="s">
        <v>199</v>
      </c>
      <c r="O11" s="42" t="s">
        <v>188</v>
      </c>
      <c r="P11" s="36" t="s">
        <v>200</v>
      </c>
      <c r="Q11" s="37">
        <v>80</v>
      </c>
      <c r="R11" s="38">
        <v>85</v>
      </c>
      <c r="S11" s="38">
        <v>90</v>
      </c>
      <c r="T11" s="38">
        <v>95</v>
      </c>
      <c r="U11" s="38">
        <v>100</v>
      </c>
      <c r="V11" s="35" t="s">
        <v>14</v>
      </c>
    </row>
    <row r="12" spans="1:22" s="46" customFormat="1" ht="106.5" customHeight="1">
      <c r="A12" s="368" t="str">
        <f>'[1]2_ESTRUCTURA_PDM'!H5</f>
        <v>1.1.02</v>
      </c>
      <c r="B12" s="333">
        <f>'[1]2_ESTRUCTURA_PDM'!I5</f>
        <v>25</v>
      </c>
      <c r="C12" s="377" t="str">
        <f>'[1]2_ESTRUCTURA_PDM'!J5</f>
        <v>Fortalecimiento de programas de calidad en educación</v>
      </c>
      <c r="D12" s="371" t="s">
        <v>190</v>
      </c>
      <c r="E12" s="333">
        <v>30</v>
      </c>
      <c r="F12" s="21" t="s">
        <v>17</v>
      </c>
      <c r="G12" s="43">
        <v>35</v>
      </c>
      <c r="H12" s="33" t="s">
        <v>201</v>
      </c>
      <c r="I12" s="33" t="s">
        <v>201</v>
      </c>
      <c r="J12" s="33">
        <v>4</v>
      </c>
      <c r="K12" s="33" t="s">
        <v>202</v>
      </c>
      <c r="L12" s="35" t="s">
        <v>203</v>
      </c>
      <c r="M12" s="33" t="s">
        <v>204</v>
      </c>
      <c r="N12" s="35" t="s">
        <v>205</v>
      </c>
      <c r="O12" s="33" t="s">
        <v>206</v>
      </c>
      <c r="P12" s="44" t="s">
        <v>207</v>
      </c>
      <c r="Q12" s="44">
        <v>4</v>
      </c>
      <c r="R12" s="45">
        <v>4</v>
      </c>
      <c r="S12" s="45">
        <v>4</v>
      </c>
      <c r="T12" s="45">
        <v>4</v>
      </c>
      <c r="U12" s="45">
        <v>4</v>
      </c>
      <c r="V12" s="35" t="s">
        <v>14</v>
      </c>
    </row>
    <row r="13" spans="1:22" s="46" customFormat="1" ht="65.25" customHeight="1">
      <c r="A13" s="352"/>
      <c r="B13" s="334"/>
      <c r="C13" s="378"/>
      <c r="D13" s="361"/>
      <c r="E13" s="356"/>
      <c r="F13" s="21" t="s">
        <v>18</v>
      </c>
      <c r="G13" s="43">
        <v>65</v>
      </c>
      <c r="H13" s="33" t="s">
        <v>208</v>
      </c>
      <c r="I13" s="33" t="s">
        <v>209</v>
      </c>
      <c r="J13" s="33">
        <v>30</v>
      </c>
      <c r="K13" s="33" t="s">
        <v>185</v>
      </c>
      <c r="L13" s="35" t="s">
        <v>210</v>
      </c>
      <c r="M13" s="33" t="s">
        <v>211</v>
      </c>
      <c r="N13" s="35" t="s">
        <v>211</v>
      </c>
      <c r="O13" s="33" t="s">
        <v>206</v>
      </c>
      <c r="P13" s="35" t="s">
        <v>212</v>
      </c>
      <c r="Q13" s="47">
        <v>28</v>
      </c>
      <c r="R13" s="48">
        <v>28.5</v>
      </c>
      <c r="S13" s="48">
        <v>29</v>
      </c>
      <c r="T13" s="49">
        <v>29.5</v>
      </c>
      <c r="U13" s="49">
        <v>30</v>
      </c>
      <c r="V13" s="35" t="s">
        <v>14</v>
      </c>
    </row>
    <row r="14" spans="1:22" s="46" customFormat="1" ht="86.25" customHeight="1">
      <c r="A14" s="352"/>
      <c r="B14" s="334"/>
      <c r="C14" s="354"/>
      <c r="D14" s="21" t="e">
        <f>#REF!</f>
        <v>#REF!</v>
      </c>
      <c r="E14" s="22">
        <v>15</v>
      </c>
      <c r="F14" s="50" t="s">
        <v>19</v>
      </c>
      <c r="G14" s="32">
        <v>100</v>
      </c>
      <c r="H14" s="33" t="s">
        <v>213</v>
      </c>
      <c r="I14" s="33" t="s">
        <v>214</v>
      </c>
      <c r="J14" s="51">
        <v>6000</v>
      </c>
      <c r="K14" s="33" t="s">
        <v>185</v>
      </c>
      <c r="L14" s="33" t="s">
        <v>215</v>
      </c>
      <c r="M14" s="33" t="s">
        <v>216</v>
      </c>
      <c r="N14" s="33" t="s">
        <v>217</v>
      </c>
      <c r="O14" s="33" t="s">
        <v>206</v>
      </c>
      <c r="P14" s="33" t="s">
        <v>218</v>
      </c>
      <c r="Q14" s="51">
        <v>1100</v>
      </c>
      <c r="R14" s="52">
        <v>1100</v>
      </c>
      <c r="S14" s="52">
        <v>1633</v>
      </c>
      <c r="T14" s="52">
        <v>1633</v>
      </c>
      <c r="U14" s="52">
        <v>1634</v>
      </c>
      <c r="V14" s="35" t="s">
        <v>14</v>
      </c>
    </row>
    <row r="15" spans="1:22" s="46" customFormat="1" ht="45.75" customHeight="1">
      <c r="A15" s="352"/>
      <c r="B15" s="334"/>
      <c r="C15" s="354"/>
      <c r="D15" s="371" t="e">
        <f>#REF!</f>
        <v>#REF!</v>
      </c>
      <c r="E15" s="333">
        <v>15</v>
      </c>
      <c r="F15" s="21" t="s">
        <v>20</v>
      </c>
      <c r="G15" s="22">
        <v>15</v>
      </c>
      <c r="H15" s="35" t="s">
        <v>219</v>
      </c>
      <c r="I15" s="35" t="s">
        <v>219</v>
      </c>
      <c r="J15" s="35">
        <v>53</v>
      </c>
      <c r="K15" s="35" t="s">
        <v>185</v>
      </c>
      <c r="L15" s="35" t="s">
        <v>220</v>
      </c>
      <c r="M15" s="35" t="s">
        <v>221</v>
      </c>
      <c r="N15" s="35" t="s">
        <v>222</v>
      </c>
      <c r="O15" s="33" t="s">
        <v>206</v>
      </c>
      <c r="P15" s="35" t="s">
        <v>223</v>
      </c>
      <c r="Q15" s="35">
        <v>22</v>
      </c>
      <c r="R15" s="53">
        <v>3</v>
      </c>
      <c r="S15" s="53">
        <v>9</v>
      </c>
      <c r="T15" s="53">
        <v>9</v>
      </c>
      <c r="U15" s="53">
        <v>10</v>
      </c>
      <c r="V15" s="35" t="s">
        <v>14</v>
      </c>
    </row>
    <row r="16" spans="1:22" s="46" customFormat="1" ht="102" customHeight="1">
      <c r="A16" s="352"/>
      <c r="B16" s="334"/>
      <c r="C16" s="354"/>
      <c r="D16" s="332"/>
      <c r="E16" s="334"/>
      <c r="F16" s="21" t="s">
        <v>21</v>
      </c>
      <c r="G16" s="22">
        <v>40</v>
      </c>
      <c r="H16" s="35" t="s">
        <v>224</v>
      </c>
      <c r="I16" s="35" t="s">
        <v>224</v>
      </c>
      <c r="J16" s="35">
        <v>4</v>
      </c>
      <c r="K16" s="33" t="s">
        <v>202</v>
      </c>
      <c r="L16" s="35" t="s">
        <v>225</v>
      </c>
      <c r="M16" s="35" t="s">
        <v>226</v>
      </c>
      <c r="N16" s="35" t="s">
        <v>227</v>
      </c>
      <c r="O16" s="33" t="s">
        <v>206</v>
      </c>
      <c r="P16" s="35" t="s">
        <v>207</v>
      </c>
      <c r="Q16" s="44">
        <v>4</v>
      </c>
      <c r="R16" s="45">
        <v>4</v>
      </c>
      <c r="S16" s="45">
        <v>4</v>
      </c>
      <c r="T16" s="45">
        <v>4</v>
      </c>
      <c r="U16" s="45">
        <v>4</v>
      </c>
      <c r="V16" s="35" t="s">
        <v>14</v>
      </c>
    </row>
    <row r="17" spans="1:22" s="46" customFormat="1" ht="77.25" customHeight="1">
      <c r="A17" s="352"/>
      <c r="B17" s="334"/>
      <c r="C17" s="354"/>
      <c r="D17" s="332"/>
      <c r="E17" s="334"/>
      <c r="F17" s="21" t="s">
        <v>22</v>
      </c>
      <c r="G17" s="22">
        <v>30</v>
      </c>
      <c r="H17" s="35" t="s">
        <v>228</v>
      </c>
      <c r="I17" s="35" t="s">
        <v>228</v>
      </c>
      <c r="J17" s="35">
        <v>4</v>
      </c>
      <c r="K17" s="35" t="s">
        <v>185</v>
      </c>
      <c r="L17" s="35" t="s">
        <v>229</v>
      </c>
      <c r="M17" s="35" t="s">
        <v>230</v>
      </c>
      <c r="N17" s="35" t="s">
        <v>231</v>
      </c>
      <c r="O17" s="33" t="s">
        <v>206</v>
      </c>
      <c r="P17" s="35" t="s">
        <v>232</v>
      </c>
      <c r="Q17" s="35">
        <v>17</v>
      </c>
      <c r="R17" s="53">
        <v>1</v>
      </c>
      <c r="S17" s="53">
        <v>1</v>
      </c>
      <c r="T17" s="53">
        <v>1</v>
      </c>
      <c r="U17" s="53">
        <v>1</v>
      </c>
      <c r="V17" s="35" t="s">
        <v>14</v>
      </c>
    </row>
    <row r="18" spans="1:22" s="46" customFormat="1" ht="90.75" customHeight="1">
      <c r="A18" s="352"/>
      <c r="B18" s="334"/>
      <c r="C18" s="354"/>
      <c r="D18" s="361"/>
      <c r="E18" s="356"/>
      <c r="F18" s="21" t="s">
        <v>24</v>
      </c>
      <c r="G18" s="22">
        <v>15</v>
      </c>
      <c r="H18" s="35" t="s">
        <v>233</v>
      </c>
      <c r="I18" s="35" t="s">
        <v>234</v>
      </c>
      <c r="J18" s="35">
        <v>56.7</v>
      </c>
      <c r="K18" s="33" t="s">
        <v>185</v>
      </c>
      <c r="L18" s="35" t="s">
        <v>235</v>
      </c>
      <c r="M18" s="35" t="s">
        <v>236</v>
      </c>
      <c r="N18" s="35" t="s">
        <v>237</v>
      </c>
      <c r="O18" s="33" t="s">
        <v>206</v>
      </c>
      <c r="P18" s="35" t="s">
        <v>238</v>
      </c>
      <c r="Q18" s="35">
        <v>53.7</v>
      </c>
      <c r="R18" s="54">
        <f>Q18+0.75</f>
        <v>54.45</v>
      </c>
      <c r="S18" s="54">
        <f>R18+0.75</f>
        <v>55.2</v>
      </c>
      <c r="T18" s="54">
        <f>S18+0.75</f>
        <v>55.95</v>
      </c>
      <c r="U18" s="54">
        <f>T18+0.75</f>
        <v>56.7</v>
      </c>
      <c r="V18" s="35" t="s">
        <v>14</v>
      </c>
    </row>
    <row r="19" spans="1:22" s="56" customFormat="1" ht="76.5" customHeight="1">
      <c r="A19" s="352"/>
      <c r="B19" s="334"/>
      <c r="C19" s="354"/>
      <c r="D19" s="371" t="e">
        <f>#REF!</f>
        <v>#REF!</v>
      </c>
      <c r="E19" s="333">
        <v>10</v>
      </c>
      <c r="F19" s="21" t="s">
        <v>26</v>
      </c>
      <c r="G19" s="22">
        <v>10</v>
      </c>
      <c r="H19" s="33" t="s">
        <v>239</v>
      </c>
      <c r="I19" s="33" t="s">
        <v>239</v>
      </c>
      <c r="J19" s="33">
        <v>21</v>
      </c>
      <c r="K19" s="33" t="s">
        <v>185</v>
      </c>
      <c r="L19" s="33" t="s">
        <v>240</v>
      </c>
      <c r="M19" s="33" t="s">
        <v>241</v>
      </c>
      <c r="N19" s="33" t="s">
        <v>241</v>
      </c>
      <c r="O19" s="33" t="s">
        <v>206</v>
      </c>
      <c r="P19" s="35" t="s">
        <v>242</v>
      </c>
      <c r="Q19" s="55">
        <f>22/53*100</f>
        <v>41.509433962264154</v>
      </c>
      <c r="R19" s="53">
        <v>5.25</v>
      </c>
      <c r="S19" s="53">
        <v>5.25</v>
      </c>
      <c r="T19" s="53">
        <v>5.25</v>
      </c>
      <c r="U19" s="53">
        <v>5.25</v>
      </c>
      <c r="V19" s="35" t="s">
        <v>14</v>
      </c>
    </row>
    <row r="20" spans="1:22" s="56" customFormat="1" ht="62.25" customHeight="1">
      <c r="A20" s="352"/>
      <c r="B20" s="334"/>
      <c r="C20" s="354"/>
      <c r="D20" s="332"/>
      <c r="E20" s="334"/>
      <c r="F20" s="21" t="s">
        <v>27</v>
      </c>
      <c r="G20" s="22">
        <v>10</v>
      </c>
      <c r="H20" s="33" t="s">
        <v>243</v>
      </c>
      <c r="I20" s="33" t="s">
        <v>244</v>
      </c>
      <c r="J20" s="47">
        <v>76</v>
      </c>
      <c r="K20" s="33" t="s">
        <v>96</v>
      </c>
      <c r="L20" s="33" t="s">
        <v>245</v>
      </c>
      <c r="M20" s="33" t="s">
        <v>246</v>
      </c>
      <c r="N20" s="33" t="s">
        <v>246</v>
      </c>
      <c r="O20" s="33" t="s">
        <v>206</v>
      </c>
      <c r="P20" s="35" t="s">
        <v>247</v>
      </c>
      <c r="Q20" s="55">
        <f>13/53*100</f>
        <v>24.528301886792452</v>
      </c>
      <c r="R20" s="53">
        <v>18.899999999999999</v>
      </c>
      <c r="S20" s="53">
        <v>18.899999999999999</v>
      </c>
      <c r="T20" s="53">
        <v>18.899999999999999</v>
      </c>
      <c r="U20" s="53">
        <v>18.899999999999999</v>
      </c>
      <c r="V20" s="35" t="s">
        <v>14</v>
      </c>
    </row>
    <row r="21" spans="1:22" s="56" customFormat="1" ht="65.25" customHeight="1">
      <c r="A21" s="352"/>
      <c r="B21" s="334"/>
      <c r="C21" s="354"/>
      <c r="D21" s="332"/>
      <c r="E21" s="334"/>
      <c r="F21" s="21" t="s">
        <v>28</v>
      </c>
      <c r="G21" s="22">
        <v>20</v>
      </c>
      <c r="H21" s="33" t="s">
        <v>248</v>
      </c>
      <c r="I21" s="33" t="s">
        <v>249</v>
      </c>
      <c r="J21" s="55">
        <v>51.3</v>
      </c>
      <c r="K21" s="33" t="s">
        <v>96</v>
      </c>
      <c r="L21" s="33" t="s">
        <v>250</v>
      </c>
      <c r="M21" s="33" t="s">
        <v>251</v>
      </c>
      <c r="N21" s="33" t="s">
        <v>252</v>
      </c>
      <c r="O21" s="33" t="s">
        <v>206</v>
      </c>
      <c r="P21" s="35" t="s">
        <v>253</v>
      </c>
      <c r="Q21" s="55">
        <f>17/39*100</f>
        <v>43.589743589743591</v>
      </c>
      <c r="R21" s="49">
        <v>2</v>
      </c>
      <c r="S21" s="49">
        <v>2</v>
      </c>
      <c r="T21" s="49">
        <v>2</v>
      </c>
      <c r="U21" s="49">
        <v>2</v>
      </c>
      <c r="V21" s="35" t="s">
        <v>14</v>
      </c>
    </row>
    <row r="22" spans="1:22" s="56" customFormat="1" ht="63" customHeight="1">
      <c r="A22" s="352"/>
      <c r="B22" s="334"/>
      <c r="C22" s="354"/>
      <c r="D22" s="332"/>
      <c r="E22" s="334"/>
      <c r="F22" s="21" t="s">
        <v>29</v>
      </c>
      <c r="G22" s="22">
        <v>10</v>
      </c>
      <c r="H22" s="33" t="s">
        <v>254</v>
      </c>
      <c r="I22" s="33" t="s">
        <v>254</v>
      </c>
      <c r="J22" s="33">
        <v>28</v>
      </c>
      <c r="K22" s="33" t="s">
        <v>202</v>
      </c>
      <c r="L22" s="33" t="s">
        <v>255</v>
      </c>
      <c r="M22" s="33" t="s">
        <v>256</v>
      </c>
      <c r="N22" s="33" t="s">
        <v>257</v>
      </c>
      <c r="O22" s="33" t="s">
        <v>206</v>
      </c>
      <c r="P22" s="35" t="s">
        <v>258</v>
      </c>
      <c r="Q22" s="40">
        <v>28</v>
      </c>
      <c r="R22" s="53">
        <v>28</v>
      </c>
      <c r="S22" s="53">
        <v>28</v>
      </c>
      <c r="T22" s="53">
        <v>28</v>
      </c>
      <c r="U22" s="53">
        <v>28</v>
      </c>
      <c r="V22" s="35" t="s">
        <v>14</v>
      </c>
    </row>
    <row r="23" spans="1:22" s="56" customFormat="1" ht="61.5" customHeight="1">
      <c r="A23" s="352"/>
      <c r="B23" s="334"/>
      <c r="C23" s="354"/>
      <c r="D23" s="332"/>
      <c r="E23" s="334"/>
      <c r="F23" s="21" t="s">
        <v>30</v>
      </c>
      <c r="G23" s="22">
        <v>20</v>
      </c>
      <c r="H23" s="33" t="s">
        <v>259</v>
      </c>
      <c r="I23" s="33" t="s">
        <v>260</v>
      </c>
      <c r="J23" s="33">
        <v>67.900000000000006</v>
      </c>
      <c r="K23" s="33" t="s">
        <v>185</v>
      </c>
      <c r="L23" s="35" t="s">
        <v>261</v>
      </c>
      <c r="M23" s="33" t="s">
        <v>262</v>
      </c>
      <c r="N23" s="35" t="s">
        <v>262</v>
      </c>
      <c r="O23" s="33" t="s">
        <v>206</v>
      </c>
      <c r="P23" s="35" t="s">
        <v>263</v>
      </c>
      <c r="Q23" s="55">
        <f>29/53*100</f>
        <v>54.716981132075468</v>
      </c>
      <c r="R23" s="49">
        <v>3.8</v>
      </c>
      <c r="S23" s="49">
        <v>3.8</v>
      </c>
      <c r="T23" s="49">
        <v>3.8</v>
      </c>
      <c r="U23" s="49">
        <v>1.9</v>
      </c>
      <c r="V23" s="35" t="s">
        <v>14</v>
      </c>
    </row>
    <row r="24" spans="1:22" s="56" customFormat="1" ht="68.25" customHeight="1">
      <c r="A24" s="352"/>
      <c r="B24" s="334"/>
      <c r="C24" s="354"/>
      <c r="D24" s="332"/>
      <c r="E24" s="334"/>
      <c r="F24" s="21" t="s">
        <v>31</v>
      </c>
      <c r="G24" s="22">
        <v>10</v>
      </c>
      <c r="H24" s="33" t="s">
        <v>264</v>
      </c>
      <c r="I24" s="33" t="s">
        <v>265</v>
      </c>
      <c r="J24" s="33">
        <v>57</v>
      </c>
      <c r="K24" s="33" t="s">
        <v>202</v>
      </c>
      <c r="L24" s="33" t="s">
        <v>266</v>
      </c>
      <c r="M24" s="33" t="s">
        <v>267</v>
      </c>
      <c r="N24" s="33" t="s">
        <v>267</v>
      </c>
      <c r="O24" s="33" t="s">
        <v>206</v>
      </c>
      <c r="P24" s="35" t="s">
        <v>268</v>
      </c>
      <c r="Q24" s="35">
        <v>57</v>
      </c>
      <c r="R24" s="53">
        <v>57</v>
      </c>
      <c r="S24" s="53">
        <v>57</v>
      </c>
      <c r="T24" s="53">
        <v>57</v>
      </c>
      <c r="U24" s="53">
        <v>57</v>
      </c>
      <c r="V24" s="35" t="s">
        <v>14</v>
      </c>
    </row>
    <row r="25" spans="1:22" s="56" customFormat="1" ht="72" customHeight="1">
      <c r="A25" s="352"/>
      <c r="B25" s="334"/>
      <c r="C25" s="354"/>
      <c r="D25" s="332"/>
      <c r="E25" s="334"/>
      <c r="F25" s="21" t="s">
        <v>32</v>
      </c>
      <c r="G25" s="22">
        <v>10</v>
      </c>
      <c r="H25" s="33" t="s">
        <v>269</v>
      </c>
      <c r="I25" s="33" t="s">
        <v>270</v>
      </c>
      <c r="J25" s="33">
        <v>45</v>
      </c>
      <c r="K25" s="33" t="s">
        <v>185</v>
      </c>
      <c r="L25" s="35" t="s">
        <v>271</v>
      </c>
      <c r="M25" s="33" t="s">
        <v>272</v>
      </c>
      <c r="N25" s="35" t="s">
        <v>273</v>
      </c>
      <c r="O25" s="33" t="s">
        <v>206</v>
      </c>
      <c r="P25" s="35" t="s">
        <v>274</v>
      </c>
      <c r="Q25" s="55">
        <f>6/53*100</f>
        <v>11.320754716981133</v>
      </c>
      <c r="R25" s="49">
        <v>16.899999999999999</v>
      </c>
      <c r="S25" s="49">
        <v>5.6</v>
      </c>
      <c r="T25" s="49">
        <v>5.6</v>
      </c>
      <c r="U25" s="49">
        <v>5.6</v>
      </c>
      <c r="V25" s="35" t="s">
        <v>14</v>
      </c>
    </row>
    <row r="26" spans="1:22" s="56" customFormat="1" ht="90" customHeight="1">
      <c r="A26" s="352"/>
      <c r="B26" s="334"/>
      <c r="C26" s="354"/>
      <c r="D26" s="361"/>
      <c r="E26" s="356"/>
      <c r="F26" s="21" t="s">
        <v>33</v>
      </c>
      <c r="G26" s="22">
        <v>10</v>
      </c>
      <c r="H26" s="33" t="s">
        <v>275</v>
      </c>
      <c r="I26" s="33" t="s">
        <v>275</v>
      </c>
      <c r="J26" s="51">
        <v>80</v>
      </c>
      <c r="K26" s="33" t="s">
        <v>185</v>
      </c>
      <c r="L26" s="35" t="s">
        <v>276</v>
      </c>
      <c r="M26" s="33" t="s">
        <v>277</v>
      </c>
      <c r="N26" s="35" t="s">
        <v>278</v>
      </c>
      <c r="O26" s="33" t="s">
        <v>206</v>
      </c>
      <c r="P26" s="35" t="s">
        <v>279</v>
      </c>
      <c r="Q26" s="35">
        <v>53</v>
      </c>
      <c r="R26" s="53">
        <v>20</v>
      </c>
      <c r="S26" s="53">
        <v>20</v>
      </c>
      <c r="T26" s="53">
        <v>20</v>
      </c>
      <c r="U26" s="53">
        <v>20</v>
      </c>
      <c r="V26" s="35" t="s">
        <v>14</v>
      </c>
    </row>
    <row r="27" spans="1:22" s="56" customFormat="1" ht="54.75" customHeight="1">
      <c r="A27" s="352"/>
      <c r="B27" s="334"/>
      <c r="C27" s="354"/>
      <c r="D27" s="371" t="e">
        <f>#REF!</f>
        <v>#REF!</v>
      </c>
      <c r="E27" s="333">
        <v>20</v>
      </c>
      <c r="F27" s="21" t="s">
        <v>34</v>
      </c>
      <c r="G27" s="22">
        <v>70</v>
      </c>
      <c r="H27" s="35" t="s">
        <v>280</v>
      </c>
      <c r="I27" s="35" t="s">
        <v>280</v>
      </c>
      <c r="J27" s="35">
        <v>4</v>
      </c>
      <c r="K27" s="35" t="s">
        <v>202</v>
      </c>
      <c r="L27" s="35" t="s">
        <v>281</v>
      </c>
      <c r="M27" s="35" t="s">
        <v>204</v>
      </c>
      <c r="N27" s="35" t="s">
        <v>282</v>
      </c>
      <c r="O27" s="33" t="s">
        <v>206</v>
      </c>
      <c r="P27" s="35">
        <v>4</v>
      </c>
      <c r="Q27" s="35">
        <v>4</v>
      </c>
      <c r="R27" s="53">
        <v>4</v>
      </c>
      <c r="S27" s="53">
        <v>4</v>
      </c>
      <c r="T27" s="53">
        <v>4</v>
      </c>
      <c r="U27" s="53">
        <v>4</v>
      </c>
      <c r="V27" s="35" t="s">
        <v>14</v>
      </c>
    </row>
    <row r="28" spans="1:22" s="56" customFormat="1" ht="67.5" customHeight="1">
      <c r="A28" s="352"/>
      <c r="B28" s="334"/>
      <c r="C28" s="354"/>
      <c r="D28" s="361"/>
      <c r="E28" s="356"/>
      <c r="F28" s="21" t="s">
        <v>36</v>
      </c>
      <c r="G28" s="22">
        <v>30</v>
      </c>
      <c r="H28" s="35" t="s">
        <v>283</v>
      </c>
      <c r="I28" s="35" t="s">
        <v>283</v>
      </c>
      <c r="J28" s="57">
        <v>1</v>
      </c>
      <c r="K28" s="35" t="s">
        <v>202</v>
      </c>
      <c r="L28" s="35" t="s">
        <v>284</v>
      </c>
      <c r="M28" s="35" t="s">
        <v>285</v>
      </c>
      <c r="N28" s="35" t="s">
        <v>286</v>
      </c>
      <c r="O28" s="33" t="s">
        <v>206</v>
      </c>
      <c r="P28" s="35">
        <v>0</v>
      </c>
      <c r="Q28" s="35">
        <v>0</v>
      </c>
      <c r="R28" s="53">
        <v>1</v>
      </c>
      <c r="S28" s="53">
        <v>1</v>
      </c>
      <c r="T28" s="53">
        <v>1</v>
      </c>
      <c r="U28" s="53">
        <v>1</v>
      </c>
      <c r="V28" s="35" t="s">
        <v>14</v>
      </c>
    </row>
    <row r="29" spans="1:22" s="56" customFormat="1" ht="92.25" customHeight="1">
      <c r="A29" s="352"/>
      <c r="B29" s="356"/>
      <c r="C29" s="358"/>
      <c r="D29" s="21" t="e">
        <f>#REF!</f>
        <v>#REF!</v>
      </c>
      <c r="E29" s="22">
        <v>10</v>
      </c>
      <c r="F29" s="21" t="s">
        <v>38</v>
      </c>
      <c r="G29" s="32">
        <v>100</v>
      </c>
      <c r="H29" s="33" t="s">
        <v>287</v>
      </c>
      <c r="I29" s="33" t="s">
        <v>288</v>
      </c>
      <c r="J29" s="33">
        <v>100</v>
      </c>
      <c r="K29" s="33" t="s">
        <v>185</v>
      </c>
      <c r="L29" s="35" t="s">
        <v>289</v>
      </c>
      <c r="M29" s="33" t="s">
        <v>290</v>
      </c>
      <c r="N29" s="35" t="s">
        <v>290</v>
      </c>
      <c r="O29" s="33" t="s">
        <v>206</v>
      </c>
      <c r="P29" s="35" t="s">
        <v>291</v>
      </c>
      <c r="Q29" s="55">
        <f>29/53*100</f>
        <v>54.716981132075468</v>
      </c>
      <c r="R29" s="49">
        <v>11.3</v>
      </c>
      <c r="S29" s="49">
        <v>11.3</v>
      </c>
      <c r="T29" s="49">
        <v>11.3</v>
      </c>
      <c r="U29" s="49">
        <v>11.3</v>
      </c>
      <c r="V29" s="35" t="s">
        <v>14</v>
      </c>
    </row>
    <row r="30" spans="1:22" s="56" customFormat="1" ht="79.5" customHeight="1">
      <c r="A30" s="368" t="str">
        <f>'[1]2_ESTRUCTURA_PDM'!H6</f>
        <v>1.1.03</v>
      </c>
      <c r="B30" s="333">
        <f>'[1]2_ESTRUCTURA_PDM'!I6</f>
        <v>15</v>
      </c>
      <c r="C30" s="353" t="str">
        <f>'[1]2_ESTRUCTURA_PDM'!J6</f>
        <v>Oportunidades de acceso y permanencia en el sistema</v>
      </c>
      <c r="D30" s="368" t="e">
        <f>#REF!</f>
        <v>#REF!</v>
      </c>
      <c r="E30" s="333">
        <v>100</v>
      </c>
      <c r="F30" s="21" t="s">
        <v>39</v>
      </c>
      <c r="G30" s="22">
        <v>10</v>
      </c>
      <c r="H30" s="35" t="s">
        <v>292</v>
      </c>
      <c r="I30" s="35" t="s">
        <v>293</v>
      </c>
      <c r="J30" s="57">
        <v>18000</v>
      </c>
      <c r="K30" s="35" t="s">
        <v>202</v>
      </c>
      <c r="L30" s="35" t="s">
        <v>294</v>
      </c>
      <c r="M30" s="35" t="s">
        <v>295</v>
      </c>
      <c r="N30" s="35" t="s">
        <v>296</v>
      </c>
      <c r="O30" s="35" t="s">
        <v>188</v>
      </c>
      <c r="P30" s="57" t="s">
        <v>297</v>
      </c>
      <c r="Q30" s="57">
        <v>22480</v>
      </c>
      <c r="R30" s="58">
        <v>18000</v>
      </c>
      <c r="S30" s="58">
        <v>18000</v>
      </c>
      <c r="T30" s="58">
        <v>18000</v>
      </c>
      <c r="U30" s="58">
        <v>18000</v>
      </c>
      <c r="V30" s="35" t="s">
        <v>14</v>
      </c>
    </row>
    <row r="31" spans="1:22" s="56" customFormat="1" ht="104.25" customHeight="1">
      <c r="A31" s="352"/>
      <c r="B31" s="334"/>
      <c r="C31" s="354"/>
      <c r="D31" s="352"/>
      <c r="E31" s="334"/>
      <c r="F31" s="21" t="s">
        <v>40</v>
      </c>
      <c r="G31" s="22">
        <v>20</v>
      </c>
      <c r="H31" s="35" t="s">
        <v>298</v>
      </c>
      <c r="I31" s="35" t="s">
        <v>299</v>
      </c>
      <c r="J31" s="57">
        <v>12000</v>
      </c>
      <c r="K31" s="35" t="s">
        <v>185</v>
      </c>
      <c r="L31" s="35" t="s">
        <v>300</v>
      </c>
      <c r="M31" s="35" t="s">
        <v>301</v>
      </c>
      <c r="N31" s="35" t="s">
        <v>302</v>
      </c>
      <c r="O31" s="35" t="s">
        <v>188</v>
      </c>
      <c r="P31" s="57" t="s">
        <v>303</v>
      </c>
      <c r="Q31" s="57">
        <v>10970</v>
      </c>
      <c r="R31" s="58">
        <v>11200</v>
      </c>
      <c r="S31" s="58">
        <v>11500</v>
      </c>
      <c r="T31" s="58">
        <v>11800</v>
      </c>
      <c r="U31" s="58">
        <v>12000</v>
      </c>
      <c r="V31" s="35" t="s">
        <v>14</v>
      </c>
    </row>
    <row r="32" spans="1:22" s="56" customFormat="1" ht="69.75" customHeight="1">
      <c r="A32" s="352"/>
      <c r="B32" s="334"/>
      <c r="C32" s="354"/>
      <c r="D32" s="352"/>
      <c r="E32" s="334"/>
      <c r="F32" s="21" t="s">
        <v>41</v>
      </c>
      <c r="G32" s="22">
        <v>10</v>
      </c>
      <c r="H32" s="33" t="s">
        <v>304</v>
      </c>
      <c r="I32" s="33" t="s">
        <v>304</v>
      </c>
      <c r="J32" s="33">
        <v>100</v>
      </c>
      <c r="K32" s="33" t="s">
        <v>202</v>
      </c>
      <c r="L32" s="35" t="s">
        <v>305</v>
      </c>
      <c r="M32" s="33" t="s">
        <v>306</v>
      </c>
      <c r="N32" s="35" t="s">
        <v>306</v>
      </c>
      <c r="O32" s="35" t="s">
        <v>188</v>
      </c>
      <c r="P32" s="35" t="s">
        <v>307</v>
      </c>
      <c r="Q32" s="35">
        <v>100</v>
      </c>
      <c r="R32" s="53">
        <v>100</v>
      </c>
      <c r="S32" s="53">
        <v>100</v>
      </c>
      <c r="T32" s="53">
        <v>100</v>
      </c>
      <c r="U32" s="53">
        <v>100</v>
      </c>
      <c r="V32" s="35" t="s">
        <v>14</v>
      </c>
    </row>
    <row r="33" spans="1:22" s="56" customFormat="1" ht="67.5" customHeight="1">
      <c r="A33" s="352"/>
      <c r="B33" s="334"/>
      <c r="C33" s="354"/>
      <c r="D33" s="352"/>
      <c r="E33" s="334"/>
      <c r="F33" s="21" t="s">
        <v>42</v>
      </c>
      <c r="G33" s="22">
        <v>5</v>
      </c>
      <c r="H33" s="35" t="s">
        <v>308</v>
      </c>
      <c r="I33" s="35" t="s">
        <v>308</v>
      </c>
      <c r="J33" s="57">
        <v>1450</v>
      </c>
      <c r="K33" s="35" t="s">
        <v>185</v>
      </c>
      <c r="L33" s="35" t="s">
        <v>309</v>
      </c>
      <c r="M33" s="35" t="s">
        <v>310</v>
      </c>
      <c r="N33" s="35" t="s">
        <v>310</v>
      </c>
      <c r="O33" s="35" t="s">
        <v>188</v>
      </c>
      <c r="P33" s="57" t="s">
        <v>311</v>
      </c>
      <c r="Q33" s="57">
        <v>1292</v>
      </c>
      <c r="R33" s="58">
        <v>1292</v>
      </c>
      <c r="S33" s="58">
        <v>1340</v>
      </c>
      <c r="T33" s="58">
        <v>1400</v>
      </c>
      <c r="U33" s="58">
        <v>1450</v>
      </c>
      <c r="V33" s="35" t="s">
        <v>14</v>
      </c>
    </row>
    <row r="34" spans="1:22" s="56" customFormat="1" ht="74.25" customHeight="1">
      <c r="A34" s="352"/>
      <c r="B34" s="334"/>
      <c r="C34" s="354"/>
      <c r="D34" s="352"/>
      <c r="E34" s="334"/>
      <c r="F34" s="21" t="s">
        <v>43</v>
      </c>
      <c r="G34" s="22">
        <v>5</v>
      </c>
      <c r="H34" s="35" t="s">
        <v>312</v>
      </c>
      <c r="I34" s="35" t="s">
        <v>312</v>
      </c>
      <c r="J34" s="57">
        <v>2000</v>
      </c>
      <c r="K34" s="35" t="s">
        <v>96</v>
      </c>
      <c r="L34" s="35" t="s">
        <v>313</v>
      </c>
      <c r="M34" s="35" t="s">
        <v>314</v>
      </c>
      <c r="N34" s="35" t="s">
        <v>314</v>
      </c>
      <c r="O34" s="35" t="s">
        <v>188</v>
      </c>
      <c r="P34" s="35">
        <v>0</v>
      </c>
      <c r="Q34" s="35">
        <v>0</v>
      </c>
      <c r="R34" s="58">
        <v>500</v>
      </c>
      <c r="S34" s="58">
        <v>1000</v>
      </c>
      <c r="T34" s="58">
        <v>1500</v>
      </c>
      <c r="U34" s="58">
        <v>2000</v>
      </c>
      <c r="V34" s="35" t="s">
        <v>14</v>
      </c>
    </row>
    <row r="35" spans="1:22" s="56" customFormat="1" ht="66.75" customHeight="1">
      <c r="A35" s="352"/>
      <c r="B35" s="334"/>
      <c r="C35" s="354"/>
      <c r="D35" s="352"/>
      <c r="E35" s="334"/>
      <c r="F35" s="21" t="s">
        <v>44</v>
      </c>
      <c r="G35" s="22">
        <v>5</v>
      </c>
      <c r="H35" s="35" t="s">
        <v>315</v>
      </c>
      <c r="I35" s="35" t="s">
        <v>315</v>
      </c>
      <c r="J35" s="57">
        <v>100</v>
      </c>
      <c r="K35" s="35" t="s">
        <v>202</v>
      </c>
      <c r="L35" s="35" t="s">
        <v>316</v>
      </c>
      <c r="M35" s="35" t="s">
        <v>317</v>
      </c>
      <c r="N35" s="35" t="s">
        <v>317</v>
      </c>
      <c r="O35" s="35" t="s">
        <v>188</v>
      </c>
      <c r="P35" s="35" t="s">
        <v>318</v>
      </c>
      <c r="Q35" s="35">
        <v>100</v>
      </c>
      <c r="R35" s="53">
        <v>100</v>
      </c>
      <c r="S35" s="53">
        <v>100</v>
      </c>
      <c r="T35" s="53">
        <v>100</v>
      </c>
      <c r="U35" s="53">
        <v>100</v>
      </c>
      <c r="V35" s="35" t="s">
        <v>14</v>
      </c>
    </row>
    <row r="36" spans="1:22" s="56" customFormat="1" ht="60" customHeight="1">
      <c r="A36" s="352"/>
      <c r="B36" s="334"/>
      <c r="C36" s="354"/>
      <c r="D36" s="352"/>
      <c r="E36" s="334"/>
      <c r="F36" s="21" t="s">
        <v>45</v>
      </c>
      <c r="G36" s="22">
        <v>5</v>
      </c>
      <c r="H36" s="35" t="s">
        <v>319</v>
      </c>
      <c r="I36" s="35" t="s">
        <v>319</v>
      </c>
      <c r="J36" s="35">
        <v>70</v>
      </c>
      <c r="K36" s="35" t="s">
        <v>96</v>
      </c>
      <c r="L36" s="35" t="s">
        <v>320</v>
      </c>
      <c r="M36" s="35" t="s">
        <v>317</v>
      </c>
      <c r="N36" s="35" t="s">
        <v>321</v>
      </c>
      <c r="O36" s="35" t="s">
        <v>188</v>
      </c>
      <c r="P36" s="35">
        <v>0</v>
      </c>
      <c r="Q36" s="35">
        <v>0</v>
      </c>
      <c r="R36" s="53">
        <v>15</v>
      </c>
      <c r="S36" s="53">
        <v>35</v>
      </c>
      <c r="T36" s="53">
        <v>50</v>
      </c>
      <c r="U36" s="53">
        <v>70</v>
      </c>
      <c r="V36" s="35" t="s">
        <v>14</v>
      </c>
    </row>
    <row r="37" spans="1:22" s="56" customFormat="1" ht="96" customHeight="1">
      <c r="A37" s="352"/>
      <c r="B37" s="356"/>
      <c r="C37" s="358"/>
      <c r="D37" s="352"/>
      <c r="E37" s="356"/>
      <c r="F37" s="21" t="s">
        <v>46</v>
      </c>
      <c r="G37" s="22">
        <v>40</v>
      </c>
      <c r="H37" s="35" t="s">
        <v>322</v>
      </c>
      <c r="I37" s="35" t="s">
        <v>322</v>
      </c>
      <c r="J37" s="35">
        <v>80</v>
      </c>
      <c r="K37" s="35" t="s">
        <v>185</v>
      </c>
      <c r="L37" s="35" t="s">
        <v>323</v>
      </c>
      <c r="M37" s="35" t="s">
        <v>324</v>
      </c>
      <c r="N37" s="35" t="s">
        <v>325</v>
      </c>
      <c r="O37" s="35" t="s">
        <v>326</v>
      </c>
      <c r="P37" s="35">
        <v>0</v>
      </c>
      <c r="Q37" s="35">
        <v>0</v>
      </c>
      <c r="R37" s="53">
        <v>20</v>
      </c>
      <c r="S37" s="53">
        <v>20</v>
      </c>
      <c r="T37" s="53">
        <v>20</v>
      </c>
      <c r="U37" s="53">
        <v>20</v>
      </c>
      <c r="V37" s="35" t="s">
        <v>14</v>
      </c>
    </row>
    <row r="38" spans="1:22" s="9" customFormat="1" ht="138" customHeight="1">
      <c r="A38" s="368" t="str">
        <f>'[1]2_ESTRUCTURA_PDM'!H7</f>
        <v>1.1.04</v>
      </c>
      <c r="B38" s="333">
        <f>'[1]2_ESTRUCTURA_PDM'!I7</f>
        <v>30</v>
      </c>
      <c r="C38" s="353" t="str">
        <f>'[1]2_ESTRUCTURA_PDM'!J7</f>
        <v>Educación superior productiva, atractiva y pertinente</v>
      </c>
      <c r="D38" s="371" t="e">
        <f>#REF!</f>
        <v>#REF!</v>
      </c>
      <c r="E38" s="333">
        <v>100</v>
      </c>
      <c r="F38" s="21" t="s">
        <v>47</v>
      </c>
      <c r="G38" s="22">
        <v>30</v>
      </c>
      <c r="H38" s="33" t="s">
        <v>327</v>
      </c>
      <c r="I38" s="33" t="s">
        <v>327</v>
      </c>
      <c r="J38" s="33">
        <v>1</v>
      </c>
      <c r="K38" s="33" t="s">
        <v>202</v>
      </c>
      <c r="L38" s="35" t="s">
        <v>328</v>
      </c>
      <c r="M38" s="33" t="s">
        <v>329</v>
      </c>
      <c r="N38" s="35" t="s">
        <v>330</v>
      </c>
      <c r="O38" s="33" t="s">
        <v>206</v>
      </c>
      <c r="P38" s="33" t="s">
        <v>331</v>
      </c>
      <c r="Q38" s="33">
        <v>1</v>
      </c>
      <c r="R38" s="45">
        <v>1</v>
      </c>
      <c r="S38" s="45">
        <v>1</v>
      </c>
      <c r="T38" s="45">
        <v>1</v>
      </c>
      <c r="U38" s="45">
        <v>1</v>
      </c>
      <c r="V38" s="35" t="s">
        <v>14</v>
      </c>
    </row>
    <row r="39" spans="1:22" s="56" customFormat="1" ht="110.25" customHeight="1">
      <c r="A39" s="352"/>
      <c r="B39" s="334"/>
      <c r="C39" s="354"/>
      <c r="D39" s="332"/>
      <c r="E39" s="334"/>
      <c r="F39" s="21" t="s">
        <v>48</v>
      </c>
      <c r="G39" s="22">
        <v>40</v>
      </c>
      <c r="H39" s="35" t="s">
        <v>332</v>
      </c>
      <c r="I39" s="35" t="s">
        <v>332</v>
      </c>
      <c r="J39" s="35">
        <v>1</v>
      </c>
      <c r="K39" s="33" t="s">
        <v>202</v>
      </c>
      <c r="L39" s="35" t="s">
        <v>333</v>
      </c>
      <c r="M39" s="35" t="s">
        <v>204</v>
      </c>
      <c r="N39" s="35" t="s">
        <v>334</v>
      </c>
      <c r="O39" s="33" t="s">
        <v>206</v>
      </c>
      <c r="P39" s="35" t="s">
        <v>331</v>
      </c>
      <c r="Q39" s="35">
        <v>1</v>
      </c>
      <c r="R39" s="53">
        <v>1</v>
      </c>
      <c r="S39" s="53">
        <v>1</v>
      </c>
      <c r="T39" s="53">
        <v>1</v>
      </c>
      <c r="U39" s="53">
        <v>1</v>
      </c>
      <c r="V39" s="35" t="s">
        <v>14</v>
      </c>
    </row>
    <row r="40" spans="1:22" s="56" customFormat="1" ht="117" customHeight="1">
      <c r="A40" s="352"/>
      <c r="B40" s="356"/>
      <c r="C40" s="358"/>
      <c r="D40" s="361"/>
      <c r="E40" s="356"/>
      <c r="F40" s="21" t="s">
        <v>49</v>
      </c>
      <c r="G40" s="22">
        <v>30</v>
      </c>
      <c r="H40" s="35" t="s">
        <v>335</v>
      </c>
      <c r="I40" s="35" t="s">
        <v>336</v>
      </c>
      <c r="J40" s="35">
        <v>1</v>
      </c>
      <c r="K40" s="35" t="s">
        <v>202</v>
      </c>
      <c r="L40" s="35" t="s">
        <v>337</v>
      </c>
      <c r="M40" s="35" t="s">
        <v>204</v>
      </c>
      <c r="N40" s="35" t="s">
        <v>338</v>
      </c>
      <c r="O40" s="33" t="s">
        <v>206</v>
      </c>
      <c r="P40" s="35" t="s">
        <v>331</v>
      </c>
      <c r="Q40" s="35">
        <v>1</v>
      </c>
      <c r="R40" s="53">
        <v>1</v>
      </c>
      <c r="S40" s="53">
        <v>1</v>
      </c>
      <c r="T40" s="53">
        <v>1</v>
      </c>
      <c r="U40" s="53">
        <v>1</v>
      </c>
      <c r="V40" s="35" t="s">
        <v>14</v>
      </c>
    </row>
    <row r="41" spans="1:22" s="15" customFormat="1" ht="12.75">
      <c r="A41" s="59" t="s">
        <v>23</v>
      </c>
      <c r="B41" s="60"/>
      <c r="C41" s="59"/>
      <c r="D41" s="61"/>
      <c r="E41" s="61"/>
      <c r="F41" s="61"/>
      <c r="G41" s="61"/>
      <c r="H41" s="61"/>
      <c r="I41" s="61"/>
      <c r="J41" s="61"/>
      <c r="K41" s="61"/>
      <c r="L41" s="61"/>
      <c r="M41" s="61"/>
      <c r="N41" s="61"/>
      <c r="O41" s="61"/>
      <c r="P41" s="61"/>
      <c r="Q41" s="61"/>
      <c r="R41" s="61"/>
      <c r="S41" s="61"/>
      <c r="T41" s="61"/>
      <c r="U41" s="61"/>
      <c r="V41" s="62"/>
    </row>
    <row r="42" spans="1:22" s="65" customFormat="1" ht="62.25" customHeight="1">
      <c r="A42" s="362" t="str">
        <f>'[1]2_ESTRUCTURA_PDM'!H8</f>
        <v>1.2.01</v>
      </c>
      <c r="B42" s="339">
        <f>'[1]2_ESTRUCTURA_PDM'!I8</f>
        <v>15</v>
      </c>
      <c r="C42" s="376" t="str">
        <f>'[1]2_ESTRUCTURA_PDM'!J8</f>
        <v>Salud ambiental</v>
      </c>
      <c r="D42" s="21" t="e">
        <f>#REF!</f>
        <v>#REF!</v>
      </c>
      <c r="E42" s="22">
        <v>50</v>
      </c>
      <c r="F42" s="21" t="s">
        <v>50</v>
      </c>
      <c r="G42" s="63">
        <v>100</v>
      </c>
      <c r="H42" s="35" t="s">
        <v>339</v>
      </c>
      <c r="I42" s="35" t="s">
        <v>340</v>
      </c>
      <c r="J42" s="57">
        <v>20000</v>
      </c>
      <c r="K42" s="35" t="s">
        <v>185</v>
      </c>
      <c r="L42" s="35" t="s">
        <v>341</v>
      </c>
      <c r="M42" s="35" t="s">
        <v>342</v>
      </c>
      <c r="N42" s="35" t="s">
        <v>343</v>
      </c>
      <c r="O42" s="35" t="s">
        <v>344</v>
      </c>
      <c r="P42" s="35" t="s">
        <v>345</v>
      </c>
      <c r="Q42" s="57">
        <v>19110</v>
      </c>
      <c r="R42" s="58">
        <v>20000</v>
      </c>
      <c r="S42" s="58">
        <v>20000</v>
      </c>
      <c r="T42" s="58">
        <v>20000</v>
      </c>
      <c r="U42" s="58">
        <v>20000</v>
      </c>
      <c r="V42" s="64" t="s">
        <v>25</v>
      </c>
    </row>
    <row r="43" spans="1:22" s="65" customFormat="1" ht="83.25" customHeight="1">
      <c r="A43" s="336"/>
      <c r="B43" s="339"/>
      <c r="C43" s="375"/>
      <c r="D43" s="21" t="e">
        <f>#REF!</f>
        <v>#REF!</v>
      </c>
      <c r="E43" s="22">
        <v>50</v>
      </c>
      <c r="F43" s="21" t="s">
        <v>51</v>
      </c>
      <c r="G43" s="63">
        <v>100</v>
      </c>
      <c r="H43" s="35" t="s">
        <v>346</v>
      </c>
      <c r="I43" s="35" t="s">
        <v>346</v>
      </c>
      <c r="J43" s="57">
        <v>26</v>
      </c>
      <c r="K43" s="35" t="s">
        <v>202</v>
      </c>
      <c r="L43" s="35" t="s">
        <v>347</v>
      </c>
      <c r="M43" s="35" t="s">
        <v>348</v>
      </c>
      <c r="N43" s="35" t="s">
        <v>349</v>
      </c>
      <c r="O43" s="35" t="s">
        <v>350</v>
      </c>
      <c r="P43" s="35" t="s">
        <v>351</v>
      </c>
      <c r="Q43" s="35">
        <v>26</v>
      </c>
      <c r="R43" s="53">
        <v>26</v>
      </c>
      <c r="S43" s="53">
        <v>26</v>
      </c>
      <c r="T43" s="53">
        <v>26</v>
      </c>
      <c r="U43" s="53">
        <v>26</v>
      </c>
      <c r="V43" s="64" t="s">
        <v>25</v>
      </c>
    </row>
    <row r="44" spans="1:22" s="65" customFormat="1" ht="126.75" customHeight="1">
      <c r="A44" s="362" t="str">
        <f>'[1]2_ESTRUCTURA_PDM'!H9</f>
        <v>1.2.02</v>
      </c>
      <c r="B44" s="339">
        <f>'[1]2_ESTRUCTURA_PDM'!I9</f>
        <v>8</v>
      </c>
      <c r="C44" s="376" t="str">
        <f>'[1]2_ESTRUCTURA_PDM'!J9</f>
        <v>Vida saludable y condiciones no transmisibles</v>
      </c>
      <c r="D44" s="371" t="e">
        <f>#REF!</f>
        <v>#REF!</v>
      </c>
      <c r="E44" s="333">
        <v>50</v>
      </c>
      <c r="F44" s="21" t="s">
        <v>52</v>
      </c>
      <c r="G44" s="63">
        <v>50</v>
      </c>
      <c r="H44" s="35" t="s">
        <v>352</v>
      </c>
      <c r="I44" s="35" t="s">
        <v>352</v>
      </c>
      <c r="J44" s="57">
        <v>80</v>
      </c>
      <c r="K44" s="36" t="s">
        <v>185</v>
      </c>
      <c r="L44" s="35" t="s">
        <v>353</v>
      </c>
      <c r="M44" s="35" t="s">
        <v>354</v>
      </c>
      <c r="N44" s="35" t="s">
        <v>355</v>
      </c>
      <c r="O44" s="35" t="s">
        <v>350</v>
      </c>
      <c r="P44" s="35" t="s">
        <v>356</v>
      </c>
      <c r="Q44" s="35">
        <v>7.5</v>
      </c>
      <c r="R44" s="53">
        <v>25</v>
      </c>
      <c r="S44" s="53">
        <v>50</v>
      </c>
      <c r="T44" s="53">
        <v>75</v>
      </c>
      <c r="U44" s="53">
        <v>80</v>
      </c>
      <c r="V44" s="64" t="s">
        <v>25</v>
      </c>
    </row>
    <row r="45" spans="1:22" s="65" customFormat="1" ht="60.75" customHeight="1">
      <c r="A45" s="336"/>
      <c r="B45" s="339"/>
      <c r="C45" s="375"/>
      <c r="D45" s="361"/>
      <c r="E45" s="356"/>
      <c r="F45" s="21" t="s">
        <v>53</v>
      </c>
      <c r="G45" s="63">
        <v>50</v>
      </c>
      <c r="H45" s="35" t="s">
        <v>357</v>
      </c>
      <c r="I45" s="35" t="s">
        <v>357</v>
      </c>
      <c r="J45" s="57">
        <v>100</v>
      </c>
      <c r="K45" s="36" t="s">
        <v>185</v>
      </c>
      <c r="L45" s="35" t="s">
        <v>358</v>
      </c>
      <c r="M45" s="35" t="s">
        <v>359</v>
      </c>
      <c r="N45" s="35" t="s">
        <v>360</v>
      </c>
      <c r="O45" s="35" t="s">
        <v>350</v>
      </c>
      <c r="P45" s="35" t="s">
        <v>361</v>
      </c>
      <c r="Q45" s="35">
        <v>95</v>
      </c>
      <c r="R45" s="38">
        <v>25</v>
      </c>
      <c r="S45" s="38">
        <v>50</v>
      </c>
      <c r="T45" s="38">
        <v>75</v>
      </c>
      <c r="U45" s="38">
        <v>100</v>
      </c>
      <c r="V45" s="64" t="s">
        <v>25</v>
      </c>
    </row>
    <row r="46" spans="1:22" s="65" customFormat="1" ht="102" customHeight="1">
      <c r="A46" s="336"/>
      <c r="B46" s="339"/>
      <c r="C46" s="375"/>
      <c r="D46" s="21" t="e">
        <f>#REF!</f>
        <v>#REF!</v>
      </c>
      <c r="E46" s="22">
        <v>50</v>
      </c>
      <c r="F46" s="21" t="s">
        <v>54</v>
      </c>
      <c r="G46" s="63">
        <v>100</v>
      </c>
      <c r="H46" s="35" t="s">
        <v>362</v>
      </c>
      <c r="I46" s="35" t="s">
        <v>363</v>
      </c>
      <c r="J46" s="57">
        <v>15</v>
      </c>
      <c r="K46" s="36" t="s">
        <v>202</v>
      </c>
      <c r="L46" s="35" t="s">
        <v>364</v>
      </c>
      <c r="M46" s="35" t="s">
        <v>365</v>
      </c>
      <c r="N46" s="35" t="s">
        <v>365</v>
      </c>
      <c r="O46" s="35" t="s">
        <v>350</v>
      </c>
      <c r="P46" s="35" t="s">
        <v>366</v>
      </c>
      <c r="Q46" s="35">
        <v>15</v>
      </c>
      <c r="R46" s="53">
        <v>15</v>
      </c>
      <c r="S46" s="53">
        <v>15</v>
      </c>
      <c r="T46" s="53">
        <v>15</v>
      </c>
      <c r="U46" s="53">
        <v>15</v>
      </c>
      <c r="V46" s="64" t="s">
        <v>25</v>
      </c>
    </row>
    <row r="47" spans="1:22" s="65" customFormat="1" ht="49.5" customHeight="1">
      <c r="A47" s="362" t="str">
        <f>'[1]2_ESTRUCTURA_PDM'!H10</f>
        <v>1.2.03</v>
      </c>
      <c r="B47" s="339">
        <f>'[1]2_ESTRUCTURA_PDM'!I10</f>
        <v>7</v>
      </c>
      <c r="C47" s="376" t="str">
        <f>'[1]2_ESTRUCTURA_PDM'!J10</f>
        <v>Convivencia social y salud mental</v>
      </c>
      <c r="D47" s="371" t="e">
        <f>#REF!</f>
        <v>#REF!</v>
      </c>
      <c r="E47" s="333">
        <v>25</v>
      </c>
      <c r="F47" s="21" t="s">
        <v>55</v>
      </c>
      <c r="G47" s="63">
        <v>50</v>
      </c>
      <c r="H47" s="352" t="s">
        <v>367</v>
      </c>
      <c r="I47" s="35" t="s">
        <v>368</v>
      </c>
      <c r="J47" s="35">
        <v>1</v>
      </c>
      <c r="K47" s="35" t="s">
        <v>202</v>
      </c>
      <c r="L47" s="35" t="s">
        <v>369</v>
      </c>
      <c r="M47" s="352" t="s">
        <v>370</v>
      </c>
      <c r="N47" s="35" t="s">
        <v>371</v>
      </c>
      <c r="O47" s="35" t="s">
        <v>350</v>
      </c>
      <c r="P47" s="66" t="s">
        <v>372</v>
      </c>
      <c r="Q47" s="66" t="s">
        <v>373</v>
      </c>
      <c r="R47" s="41">
        <v>1</v>
      </c>
      <c r="S47" s="67" t="s">
        <v>373</v>
      </c>
      <c r="T47" s="67" t="s">
        <v>373</v>
      </c>
      <c r="U47" s="53">
        <v>1</v>
      </c>
      <c r="V47" s="64" t="s">
        <v>25</v>
      </c>
    </row>
    <row r="48" spans="1:22" s="65" customFormat="1" ht="57.75" customHeight="1">
      <c r="A48" s="336"/>
      <c r="B48" s="339"/>
      <c r="C48" s="375"/>
      <c r="D48" s="361"/>
      <c r="E48" s="356"/>
      <c r="F48" s="21" t="s">
        <v>56</v>
      </c>
      <c r="G48" s="63">
        <v>50</v>
      </c>
      <c r="H48" s="352"/>
      <c r="I48" s="35" t="s">
        <v>374</v>
      </c>
      <c r="J48" s="35">
        <v>1</v>
      </c>
      <c r="K48" s="35" t="s">
        <v>202</v>
      </c>
      <c r="L48" s="35" t="s">
        <v>375</v>
      </c>
      <c r="M48" s="352"/>
      <c r="N48" s="35" t="s">
        <v>376</v>
      </c>
      <c r="O48" s="35" t="s">
        <v>350</v>
      </c>
      <c r="P48" s="66" t="s">
        <v>372</v>
      </c>
      <c r="Q48" s="66" t="s">
        <v>373</v>
      </c>
      <c r="R48" s="41">
        <v>1</v>
      </c>
      <c r="S48" s="67" t="s">
        <v>373</v>
      </c>
      <c r="T48" s="67" t="s">
        <v>373</v>
      </c>
      <c r="U48" s="53">
        <v>1</v>
      </c>
      <c r="V48" s="64" t="s">
        <v>25</v>
      </c>
    </row>
    <row r="49" spans="1:22" s="65" customFormat="1" ht="72" customHeight="1">
      <c r="A49" s="336"/>
      <c r="B49" s="339"/>
      <c r="C49" s="375"/>
      <c r="D49" s="21" t="e">
        <f>#REF!</f>
        <v>#REF!</v>
      </c>
      <c r="E49" s="22">
        <v>25</v>
      </c>
      <c r="F49" s="21" t="s">
        <v>57</v>
      </c>
      <c r="G49" s="63">
        <v>100</v>
      </c>
      <c r="H49" s="35" t="s">
        <v>377</v>
      </c>
      <c r="I49" s="35" t="s">
        <v>377</v>
      </c>
      <c r="J49" s="35">
        <v>1</v>
      </c>
      <c r="K49" s="35" t="s">
        <v>202</v>
      </c>
      <c r="L49" s="35" t="s">
        <v>378</v>
      </c>
      <c r="M49" s="35" t="s">
        <v>379</v>
      </c>
      <c r="N49" s="35" t="s">
        <v>380</v>
      </c>
      <c r="O49" s="35" t="s">
        <v>381</v>
      </c>
      <c r="P49" s="66" t="s">
        <v>382</v>
      </c>
      <c r="Q49" s="66" t="s">
        <v>373</v>
      </c>
      <c r="R49" s="41">
        <v>1</v>
      </c>
      <c r="S49" s="67" t="s">
        <v>373</v>
      </c>
      <c r="T49" s="67" t="s">
        <v>373</v>
      </c>
      <c r="U49" s="53">
        <v>1</v>
      </c>
      <c r="V49" s="64" t="s">
        <v>25</v>
      </c>
    </row>
    <row r="50" spans="1:22" s="65" customFormat="1" ht="67.5" customHeight="1">
      <c r="A50" s="336"/>
      <c r="B50" s="339"/>
      <c r="C50" s="375"/>
      <c r="D50" s="371" t="e">
        <f>#REF!</f>
        <v>#REF!</v>
      </c>
      <c r="E50" s="333">
        <v>50</v>
      </c>
      <c r="F50" s="21" t="s">
        <v>383</v>
      </c>
      <c r="G50" s="63">
        <v>20</v>
      </c>
      <c r="H50" s="35" t="s">
        <v>384</v>
      </c>
      <c r="I50" s="35" t="s">
        <v>385</v>
      </c>
      <c r="J50" s="35">
        <v>48</v>
      </c>
      <c r="K50" s="35" t="s">
        <v>202</v>
      </c>
      <c r="L50" s="35" t="s">
        <v>386</v>
      </c>
      <c r="M50" s="35" t="s">
        <v>387</v>
      </c>
      <c r="N50" s="35" t="s">
        <v>388</v>
      </c>
      <c r="O50" s="35" t="s">
        <v>350</v>
      </c>
      <c r="P50" s="66" t="s">
        <v>389</v>
      </c>
      <c r="Q50" s="66" t="s">
        <v>390</v>
      </c>
      <c r="R50" s="41">
        <v>48</v>
      </c>
      <c r="S50" s="67" t="s">
        <v>390</v>
      </c>
      <c r="T50" s="67" t="s">
        <v>390</v>
      </c>
      <c r="U50" s="53">
        <v>48</v>
      </c>
      <c r="V50" s="64" t="s">
        <v>25</v>
      </c>
    </row>
    <row r="51" spans="1:22" s="65" customFormat="1" ht="57.75" customHeight="1">
      <c r="A51" s="336"/>
      <c r="B51" s="339"/>
      <c r="C51" s="375"/>
      <c r="D51" s="332"/>
      <c r="E51" s="334"/>
      <c r="F51" s="21" t="s">
        <v>59</v>
      </c>
      <c r="G51" s="63">
        <v>30</v>
      </c>
      <c r="H51" s="35" t="s">
        <v>391</v>
      </c>
      <c r="I51" s="35" t="s">
        <v>391</v>
      </c>
      <c r="J51" s="35">
        <v>1</v>
      </c>
      <c r="K51" s="35" t="s">
        <v>202</v>
      </c>
      <c r="L51" s="35" t="s">
        <v>392</v>
      </c>
      <c r="M51" s="35" t="s">
        <v>393</v>
      </c>
      <c r="N51" s="35" t="s">
        <v>393</v>
      </c>
      <c r="O51" s="35" t="s">
        <v>350</v>
      </c>
      <c r="P51" s="66" t="s">
        <v>394</v>
      </c>
      <c r="Q51" s="66" t="s">
        <v>373</v>
      </c>
      <c r="R51" s="41">
        <v>1</v>
      </c>
      <c r="S51" s="67" t="s">
        <v>373</v>
      </c>
      <c r="T51" s="67" t="s">
        <v>373</v>
      </c>
      <c r="U51" s="53">
        <v>1</v>
      </c>
      <c r="V51" s="64" t="s">
        <v>25</v>
      </c>
    </row>
    <row r="52" spans="1:22" s="65" customFormat="1" ht="63" customHeight="1">
      <c r="A52" s="336"/>
      <c r="B52" s="339"/>
      <c r="C52" s="375"/>
      <c r="D52" s="361"/>
      <c r="E52" s="356"/>
      <c r="F52" s="21" t="s">
        <v>60</v>
      </c>
      <c r="G52" s="63">
        <v>50</v>
      </c>
      <c r="H52" s="35" t="s">
        <v>395</v>
      </c>
      <c r="I52" s="35" t="s">
        <v>395</v>
      </c>
      <c r="J52" s="35">
        <v>75</v>
      </c>
      <c r="K52" s="35" t="s">
        <v>202</v>
      </c>
      <c r="L52" s="35" t="s">
        <v>396</v>
      </c>
      <c r="M52" s="35" t="s">
        <v>397</v>
      </c>
      <c r="N52" s="35" t="s">
        <v>398</v>
      </c>
      <c r="O52" s="35" t="s">
        <v>350</v>
      </c>
      <c r="P52" s="66" t="s">
        <v>399</v>
      </c>
      <c r="Q52" s="66" t="s">
        <v>400</v>
      </c>
      <c r="R52" s="41">
        <v>75</v>
      </c>
      <c r="S52" s="67" t="s">
        <v>400</v>
      </c>
      <c r="T52" s="67" t="s">
        <v>400</v>
      </c>
      <c r="U52" s="53">
        <v>75</v>
      </c>
      <c r="V52" s="64" t="s">
        <v>25</v>
      </c>
    </row>
    <row r="53" spans="1:22" s="65" customFormat="1" ht="54.75" customHeight="1">
      <c r="A53" s="362" t="str">
        <f>'[1]2_ESTRUCTURA_PDM'!H11</f>
        <v>1.2.04</v>
      </c>
      <c r="B53" s="339">
        <f>'[1]2_ESTRUCTURA_PDM'!I11</f>
        <v>13</v>
      </c>
      <c r="C53" s="376" t="str">
        <f>'[1]2_ESTRUCTURA_PDM'!J11</f>
        <v>Seguridad alimentaria y nutricional</v>
      </c>
      <c r="D53" s="21" t="e">
        <f>#REF!</f>
        <v>#REF!</v>
      </c>
      <c r="E53" s="22">
        <v>25</v>
      </c>
      <c r="F53" s="21" t="s">
        <v>62</v>
      </c>
      <c r="G53" s="63">
        <v>100</v>
      </c>
      <c r="H53" s="35" t="s">
        <v>401</v>
      </c>
      <c r="I53" s="35" t="s">
        <v>401</v>
      </c>
      <c r="J53" s="40">
        <v>1</v>
      </c>
      <c r="K53" s="35" t="s">
        <v>202</v>
      </c>
      <c r="L53" s="35" t="s">
        <v>402</v>
      </c>
      <c r="M53" s="35" t="s">
        <v>403</v>
      </c>
      <c r="N53" s="35" t="s">
        <v>404</v>
      </c>
      <c r="O53" s="35" t="s">
        <v>405</v>
      </c>
      <c r="P53" s="66" t="s">
        <v>406</v>
      </c>
      <c r="Q53" s="66" t="s">
        <v>373</v>
      </c>
      <c r="R53" s="41">
        <v>1</v>
      </c>
      <c r="S53" s="67" t="s">
        <v>373</v>
      </c>
      <c r="T53" s="67" t="s">
        <v>373</v>
      </c>
      <c r="U53" s="53">
        <v>1</v>
      </c>
      <c r="V53" s="64" t="s">
        <v>25</v>
      </c>
    </row>
    <row r="54" spans="1:22" s="65" customFormat="1" ht="67.5" customHeight="1">
      <c r="A54" s="336"/>
      <c r="B54" s="339"/>
      <c r="C54" s="375"/>
      <c r="D54" s="371" t="e">
        <f>#REF!</f>
        <v>#REF!</v>
      </c>
      <c r="E54" s="333">
        <v>25</v>
      </c>
      <c r="F54" s="21" t="s">
        <v>64</v>
      </c>
      <c r="G54" s="63">
        <v>50</v>
      </c>
      <c r="H54" s="35" t="s">
        <v>407</v>
      </c>
      <c r="I54" s="35" t="s">
        <v>408</v>
      </c>
      <c r="J54" s="40">
        <v>1</v>
      </c>
      <c r="K54" s="35" t="s">
        <v>13</v>
      </c>
      <c r="L54" s="35" t="s">
        <v>409</v>
      </c>
      <c r="M54" s="35" t="s">
        <v>410</v>
      </c>
      <c r="N54" s="35" t="s">
        <v>411</v>
      </c>
      <c r="O54" s="35" t="s">
        <v>350</v>
      </c>
      <c r="P54" s="35" t="s">
        <v>412</v>
      </c>
      <c r="Q54" s="35">
        <v>0</v>
      </c>
      <c r="R54" s="53">
        <v>1</v>
      </c>
      <c r="S54" s="53">
        <v>0</v>
      </c>
      <c r="T54" s="53">
        <v>0</v>
      </c>
      <c r="U54" s="53">
        <v>0</v>
      </c>
      <c r="V54" s="64" t="s">
        <v>25</v>
      </c>
    </row>
    <row r="55" spans="1:22" s="65" customFormat="1" ht="102" customHeight="1">
      <c r="A55" s="336"/>
      <c r="B55" s="339"/>
      <c r="C55" s="375"/>
      <c r="D55" s="361"/>
      <c r="E55" s="356"/>
      <c r="F55" s="21" t="s">
        <v>66</v>
      </c>
      <c r="G55" s="63">
        <v>50</v>
      </c>
      <c r="H55" s="35" t="s">
        <v>413</v>
      </c>
      <c r="I55" s="35" t="s">
        <v>413</v>
      </c>
      <c r="J55" s="36" t="s">
        <v>414</v>
      </c>
      <c r="K55" s="35" t="s">
        <v>15</v>
      </c>
      <c r="L55" s="35" t="s">
        <v>415</v>
      </c>
      <c r="M55" s="35" t="s">
        <v>416</v>
      </c>
      <c r="N55" s="35" t="s">
        <v>416</v>
      </c>
      <c r="O55" s="35" t="s">
        <v>350</v>
      </c>
      <c r="P55" s="35" t="s">
        <v>417</v>
      </c>
      <c r="Q55" s="35">
        <v>11.3</v>
      </c>
      <c r="R55" s="68" t="s">
        <v>418</v>
      </c>
      <c r="S55" s="69" t="s">
        <v>414</v>
      </c>
      <c r="T55" s="69" t="s">
        <v>414</v>
      </c>
      <c r="U55" s="69" t="s">
        <v>414</v>
      </c>
      <c r="V55" s="64" t="s">
        <v>25</v>
      </c>
    </row>
    <row r="56" spans="1:22" s="65" customFormat="1" ht="80.25" customHeight="1">
      <c r="A56" s="336"/>
      <c r="B56" s="339"/>
      <c r="C56" s="375"/>
      <c r="D56" s="21" t="e">
        <f>#REF!</f>
        <v>#REF!</v>
      </c>
      <c r="E56" s="22">
        <v>25</v>
      </c>
      <c r="F56" s="21" t="s">
        <v>68</v>
      </c>
      <c r="G56" s="63">
        <v>100</v>
      </c>
      <c r="H56" s="35" t="s">
        <v>419</v>
      </c>
      <c r="I56" s="35" t="s">
        <v>420</v>
      </c>
      <c r="J56" s="40">
        <v>100</v>
      </c>
      <c r="K56" s="35" t="s">
        <v>202</v>
      </c>
      <c r="L56" s="35" t="s">
        <v>421</v>
      </c>
      <c r="M56" s="35" t="s">
        <v>422</v>
      </c>
      <c r="N56" s="35" t="s">
        <v>423</v>
      </c>
      <c r="O56" s="35" t="s">
        <v>350</v>
      </c>
      <c r="P56" s="35" t="s">
        <v>424</v>
      </c>
      <c r="Q56" s="35">
        <v>100</v>
      </c>
      <c r="R56" s="53">
        <v>100</v>
      </c>
      <c r="S56" s="53">
        <v>100</v>
      </c>
      <c r="T56" s="53">
        <v>100</v>
      </c>
      <c r="U56" s="53">
        <v>100</v>
      </c>
      <c r="V56" s="64" t="s">
        <v>25</v>
      </c>
    </row>
    <row r="57" spans="1:22" s="65" customFormat="1" ht="83.25" customHeight="1">
      <c r="A57" s="336"/>
      <c r="B57" s="339"/>
      <c r="C57" s="375"/>
      <c r="D57" s="371" t="e">
        <f>#REF!</f>
        <v>#REF!</v>
      </c>
      <c r="E57" s="333">
        <v>25</v>
      </c>
      <c r="F57" s="21" t="s">
        <v>69</v>
      </c>
      <c r="G57" s="22">
        <v>50</v>
      </c>
      <c r="H57" s="35" t="s">
        <v>425</v>
      </c>
      <c r="I57" s="35" t="s">
        <v>426</v>
      </c>
      <c r="J57" s="57">
        <v>9000</v>
      </c>
      <c r="K57" s="35" t="s">
        <v>185</v>
      </c>
      <c r="L57" s="35" t="s">
        <v>427</v>
      </c>
      <c r="M57" s="35" t="s">
        <v>428</v>
      </c>
      <c r="N57" s="35" t="s">
        <v>429</v>
      </c>
      <c r="O57" s="35" t="s">
        <v>430</v>
      </c>
      <c r="P57" s="35" t="s">
        <v>431</v>
      </c>
      <c r="Q57" s="57">
        <v>9107</v>
      </c>
      <c r="R57" s="58">
        <v>9000</v>
      </c>
      <c r="S57" s="58">
        <v>9000</v>
      </c>
      <c r="T57" s="58">
        <v>9000</v>
      </c>
      <c r="U57" s="58">
        <v>9000</v>
      </c>
      <c r="V57" s="64" t="s">
        <v>25</v>
      </c>
    </row>
    <row r="58" spans="1:22" s="65" customFormat="1" ht="70.5" customHeight="1">
      <c r="A58" s="336"/>
      <c r="B58" s="339"/>
      <c r="C58" s="375"/>
      <c r="D58" s="361"/>
      <c r="E58" s="356"/>
      <c r="F58" s="21" t="s">
        <v>71</v>
      </c>
      <c r="G58" s="22">
        <v>50</v>
      </c>
      <c r="H58" s="35" t="s">
        <v>432</v>
      </c>
      <c r="I58" s="35" t="s">
        <v>433</v>
      </c>
      <c r="J58" s="35">
        <v>100</v>
      </c>
      <c r="K58" s="35" t="s">
        <v>202</v>
      </c>
      <c r="L58" s="35" t="s">
        <v>434</v>
      </c>
      <c r="M58" s="35" t="s">
        <v>435</v>
      </c>
      <c r="N58" s="35" t="s">
        <v>436</v>
      </c>
      <c r="O58" s="35" t="s">
        <v>430</v>
      </c>
      <c r="P58" s="35" t="s">
        <v>37</v>
      </c>
      <c r="Q58" s="35">
        <v>100</v>
      </c>
      <c r="R58" s="53">
        <v>100</v>
      </c>
      <c r="S58" s="53">
        <v>100</v>
      </c>
      <c r="T58" s="53">
        <v>100</v>
      </c>
      <c r="U58" s="53">
        <v>100</v>
      </c>
      <c r="V58" s="64" t="s">
        <v>25</v>
      </c>
    </row>
    <row r="59" spans="1:22" s="65" customFormat="1" ht="78" customHeight="1">
      <c r="A59" s="362" t="str">
        <f>'[1]2_ESTRUCTURA_PDM'!H12</f>
        <v>1.2.05</v>
      </c>
      <c r="B59" s="339">
        <f>'[1]2_ESTRUCTURA_PDM'!I12</f>
        <v>6</v>
      </c>
      <c r="C59" s="376" t="str">
        <f>'[1]2_ESTRUCTURA_PDM'!J12</f>
        <v>Sexualidad, derechos sexuales y reproductivos</v>
      </c>
      <c r="D59" s="371" t="e">
        <f>#REF!</f>
        <v>#REF!</v>
      </c>
      <c r="E59" s="333">
        <v>25</v>
      </c>
      <c r="F59" s="21" t="s">
        <v>437</v>
      </c>
      <c r="G59" s="63">
        <v>50</v>
      </c>
      <c r="H59" s="35" t="s">
        <v>438</v>
      </c>
      <c r="I59" s="35" t="s">
        <v>439</v>
      </c>
      <c r="J59" s="35">
        <v>100</v>
      </c>
      <c r="K59" s="35" t="s">
        <v>202</v>
      </c>
      <c r="L59" s="35" t="s">
        <v>440</v>
      </c>
      <c r="M59" s="35" t="s">
        <v>441</v>
      </c>
      <c r="N59" s="35" t="s">
        <v>441</v>
      </c>
      <c r="O59" s="35" t="s">
        <v>350</v>
      </c>
      <c r="P59" s="35" t="s">
        <v>442</v>
      </c>
      <c r="Q59" s="35">
        <v>19</v>
      </c>
      <c r="R59" s="53">
        <v>100</v>
      </c>
      <c r="S59" s="53">
        <v>100</v>
      </c>
      <c r="T59" s="53">
        <v>100</v>
      </c>
      <c r="U59" s="53">
        <v>100</v>
      </c>
      <c r="V59" s="64" t="s">
        <v>25</v>
      </c>
    </row>
    <row r="60" spans="1:22" s="65" customFormat="1" ht="73.5" customHeight="1">
      <c r="A60" s="336"/>
      <c r="B60" s="339"/>
      <c r="C60" s="375"/>
      <c r="D60" s="361"/>
      <c r="E60" s="356"/>
      <c r="F60" s="21" t="s">
        <v>443</v>
      </c>
      <c r="G60" s="63">
        <v>50</v>
      </c>
      <c r="H60" s="35" t="s">
        <v>444</v>
      </c>
      <c r="I60" s="35" t="s">
        <v>444</v>
      </c>
      <c r="J60" s="35">
        <v>1</v>
      </c>
      <c r="K60" s="35" t="s">
        <v>13</v>
      </c>
      <c r="L60" s="35" t="s">
        <v>445</v>
      </c>
      <c r="M60" s="35" t="s">
        <v>446</v>
      </c>
      <c r="N60" s="35" t="s">
        <v>447</v>
      </c>
      <c r="O60" s="35" t="s">
        <v>350</v>
      </c>
      <c r="P60" s="35" t="s">
        <v>448</v>
      </c>
      <c r="Q60" s="35">
        <v>0</v>
      </c>
      <c r="R60" s="53">
        <v>1</v>
      </c>
      <c r="S60" s="53">
        <v>0</v>
      </c>
      <c r="T60" s="53">
        <v>0</v>
      </c>
      <c r="U60" s="53">
        <v>0</v>
      </c>
      <c r="V60" s="64" t="s">
        <v>25</v>
      </c>
    </row>
    <row r="61" spans="1:22" s="65" customFormat="1" ht="79.5" customHeight="1">
      <c r="A61" s="336"/>
      <c r="B61" s="339"/>
      <c r="C61" s="375"/>
      <c r="D61" s="371" t="e">
        <f>#REF!</f>
        <v>#REF!</v>
      </c>
      <c r="E61" s="333">
        <v>25</v>
      </c>
      <c r="F61" s="21" t="s">
        <v>73</v>
      </c>
      <c r="G61" s="63">
        <v>50</v>
      </c>
      <c r="H61" s="35" t="s">
        <v>449</v>
      </c>
      <c r="I61" s="35" t="s">
        <v>450</v>
      </c>
      <c r="J61" s="35">
        <v>14</v>
      </c>
      <c r="K61" s="35" t="s">
        <v>202</v>
      </c>
      <c r="L61" s="35" t="s">
        <v>451</v>
      </c>
      <c r="M61" s="35" t="s">
        <v>452</v>
      </c>
      <c r="N61" s="35" t="s">
        <v>453</v>
      </c>
      <c r="O61" s="35" t="s">
        <v>350</v>
      </c>
      <c r="P61" s="35" t="s">
        <v>454</v>
      </c>
      <c r="Q61" s="35">
        <v>14</v>
      </c>
      <c r="R61" s="53">
        <v>14</v>
      </c>
      <c r="S61" s="53">
        <v>14</v>
      </c>
      <c r="T61" s="53">
        <v>14</v>
      </c>
      <c r="U61" s="53">
        <v>14</v>
      </c>
      <c r="V61" s="64" t="s">
        <v>25</v>
      </c>
    </row>
    <row r="62" spans="1:22" s="65" customFormat="1" ht="74.25" customHeight="1">
      <c r="A62" s="336"/>
      <c r="B62" s="339"/>
      <c r="C62" s="375"/>
      <c r="D62" s="361"/>
      <c r="E62" s="356"/>
      <c r="F62" s="21" t="s">
        <v>74</v>
      </c>
      <c r="G62" s="63">
        <v>50</v>
      </c>
      <c r="H62" s="35" t="s">
        <v>455</v>
      </c>
      <c r="I62" s="35" t="s">
        <v>455</v>
      </c>
      <c r="J62" s="57">
        <v>5000</v>
      </c>
      <c r="K62" s="35" t="s">
        <v>185</v>
      </c>
      <c r="L62" s="35" t="s">
        <v>456</v>
      </c>
      <c r="M62" s="35" t="s">
        <v>457</v>
      </c>
      <c r="N62" s="35" t="s">
        <v>458</v>
      </c>
      <c r="O62" s="35" t="s">
        <v>350</v>
      </c>
      <c r="P62" s="35" t="s">
        <v>459</v>
      </c>
      <c r="Q62" s="57">
        <v>5000</v>
      </c>
      <c r="R62" s="58">
        <v>5000</v>
      </c>
      <c r="S62" s="58">
        <v>5000</v>
      </c>
      <c r="T62" s="58">
        <v>5000</v>
      </c>
      <c r="U62" s="58">
        <v>5000</v>
      </c>
      <c r="V62" s="64" t="s">
        <v>25</v>
      </c>
    </row>
    <row r="63" spans="1:22" s="65" customFormat="1" ht="69.75" customHeight="1">
      <c r="A63" s="336"/>
      <c r="B63" s="339"/>
      <c r="C63" s="375"/>
      <c r="D63" s="371" t="e">
        <f>#REF!</f>
        <v>#REF!</v>
      </c>
      <c r="E63" s="333">
        <v>25</v>
      </c>
      <c r="F63" s="21" t="s">
        <v>76</v>
      </c>
      <c r="G63" s="63">
        <v>70</v>
      </c>
      <c r="H63" s="35" t="s">
        <v>460</v>
      </c>
      <c r="I63" s="13" t="s">
        <v>461</v>
      </c>
      <c r="J63" s="57">
        <v>80</v>
      </c>
      <c r="K63" s="35" t="s">
        <v>202</v>
      </c>
      <c r="L63" s="35" t="s">
        <v>462</v>
      </c>
      <c r="M63" s="35" t="s">
        <v>463</v>
      </c>
      <c r="N63" s="35" t="s">
        <v>464</v>
      </c>
      <c r="O63" s="35" t="s">
        <v>350</v>
      </c>
      <c r="P63" s="35" t="s">
        <v>465</v>
      </c>
      <c r="Q63" s="35">
        <v>75</v>
      </c>
      <c r="R63" s="53">
        <v>80</v>
      </c>
      <c r="S63" s="53">
        <v>80</v>
      </c>
      <c r="T63" s="53">
        <v>80</v>
      </c>
      <c r="U63" s="53">
        <v>80</v>
      </c>
      <c r="V63" s="64" t="s">
        <v>25</v>
      </c>
    </row>
    <row r="64" spans="1:22" s="65" customFormat="1" ht="60" customHeight="1">
      <c r="A64" s="336"/>
      <c r="B64" s="339"/>
      <c r="C64" s="375"/>
      <c r="D64" s="361"/>
      <c r="E64" s="356"/>
      <c r="F64" s="21" t="s">
        <v>77</v>
      </c>
      <c r="G64" s="63">
        <v>30</v>
      </c>
      <c r="H64" s="35" t="s">
        <v>466</v>
      </c>
      <c r="I64" s="35" t="s">
        <v>466</v>
      </c>
      <c r="J64" s="57" t="s">
        <v>467</v>
      </c>
      <c r="K64" s="35" t="s">
        <v>202</v>
      </c>
      <c r="L64" s="35" t="s">
        <v>468</v>
      </c>
      <c r="M64" s="35" t="s">
        <v>469</v>
      </c>
      <c r="N64" s="35" t="s">
        <v>469</v>
      </c>
      <c r="O64" s="35" t="s">
        <v>350</v>
      </c>
      <c r="P64" s="35" t="s">
        <v>470</v>
      </c>
      <c r="Q64" s="35">
        <v>99.8</v>
      </c>
      <c r="R64" s="53" t="s">
        <v>467</v>
      </c>
      <c r="S64" s="53" t="s">
        <v>467</v>
      </c>
      <c r="T64" s="53" t="s">
        <v>467</v>
      </c>
      <c r="U64" s="53" t="s">
        <v>467</v>
      </c>
      <c r="V64" s="64" t="s">
        <v>25</v>
      </c>
    </row>
    <row r="65" spans="1:22" s="65" customFormat="1" ht="95.25" customHeight="1">
      <c r="A65" s="336"/>
      <c r="B65" s="339"/>
      <c r="C65" s="375"/>
      <c r="D65" s="21" t="e">
        <f>#REF!</f>
        <v>#REF!</v>
      </c>
      <c r="E65" s="22">
        <v>25</v>
      </c>
      <c r="F65" s="21" t="s">
        <v>79</v>
      </c>
      <c r="G65" s="63">
        <v>100</v>
      </c>
      <c r="H65" s="35" t="s">
        <v>471</v>
      </c>
      <c r="I65" s="35" t="s">
        <v>472</v>
      </c>
      <c r="J65" s="40">
        <v>3</v>
      </c>
      <c r="K65" s="35" t="s">
        <v>202</v>
      </c>
      <c r="L65" s="35" t="s">
        <v>473</v>
      </c>
      <c r="M65" s="35" t="s">
        <v>474</v>
      </c>
      <c r="N65" s="35" t="s">
        <v>474</v>
      </c>
      <c r="O65" s="35" t="s">
        <v>350</v>
      </c>
      <c r="P65" s="35" t="s">
        <v>475</v>
      </c>
      <c r="Q65" s="35">
        <v>0</v>
      </c>
      <c r="R65" s="53">
        <v>3</v>
      </c>
      <c r="S65" s="53">
        <v>3</v>
      </c>
      <c r="T65" s="53">
        <v>3</v>
      </c>
      <c r="U65" s="53">
        <v>3</v>
      </c>
      <c r="V65" s="64" t="s">
        <v>25</v>
      </c>
    </row>
    <row r="66" spans="1:22" s="65" customFormat="1" ht="96.75" customHeight="1">
      <c r="A66" s="362" t="str">
        <f>'[1]2_ESTRUCTURA_PDM'!H13</f>
        <v>1.2.06</v>
      </c>
      <c r="B66" s="339">
        <f>'[1]2_ESTRUCTURA_PDM'!I13</f>
        <v>6</v>
      </c>
      <c r="C66" s="376" t="str">
        <f>'[1]2_ESTRUCTURA_PDM'!J13</f>
        <v>Vida saludable y enfermedades transmisibles</v>
      </c>
      <c r="D66" s="371" t="e">
        <f>#REF!</f>
        <v>#REF!</v>
      </c>
      <c r="E66" s="333">
        <v>20</v>
      </c>
      <c r="F66" s="21" t="s">
        <v>81</v>
      </c>
      <c r="G66" s="63">
        <v>40</v>
      </c>
      <c r="H66" s="35" t="s">
        <v>476</v>
      </c>
      <c r="I66" s="35" t="s">
        <v>477</v>
      </c>
      <c r="J66" s="35">
        <v>100</v>
      </c>
      <c r="K66" s="35" t="s">
        <v>202</v>
      </c>
      <c r="L66" s="35" t="s">
        <v>478</v>
      </c>
      <c r="M66" s="35" t="s">
        <v>479</v>
      </c>
      <c r="N66" s="35" t="s">
        <v>479</v>
      </c>
      <c r="O66" s="35" t="s">
        <v>350</v>
      </c>
      <c r="P66" s="35" t="s">
        <v>480</v>
      </c>
      <c r="Q66" s="35">
        <v>100</v>
      </c>
      <c r="R66" s="53">
        <v>100</v>
      </c>
      <c r="S66" s="53">
        <v>100</v>
      </c>
      <c r="T66" s="53">
        <v>100</v>
      </c>
      <c r="U66" s="53">
        <v>100</v>
      </c>
      <c r="V66" s="64" t="s">
        <v>25</v>
      </c>
    </row>
    <row r="67" spans="1:22" s="65" customFormat="1" ht="86.25" customHeight="1">
      <c r="A67" s="336"/>
      <c r="B67" s="339"/>
      <c r="C67" s="375"/>
      <c r="D67" s="361"/>
      <c r="E67" s="356"/>
      <c r="F67" s="21" t="s">
        <v>83</v>
      </c>
      <c r="G67" s="63">
        <v>60</v>
      </c>
      <c r="H67" s="35" t="s">
        <v>481</v>
      </c>
      <c r="I67" s="35" t="s">
        <v>481</v>
      </c>
      <c r="J67" s="35">
        <v>1</v>
      </c>
      <c r="K67" s="35" t="s">
        <v>202</v>
      </c>
      <c r="L67" s="35" t="s">
        <v>482</v>
      </c>
      <c r="M67" s="35" t="s">
        <v>483</v>
      </c>
      <c r="N67" s="35" t="s">
        <v>484</v>
      </c>
      <c r="O67" s="35" t="s">
        <v>350</v>
      </c>
      <c r="P67" s="35" t="s">
        <v>485</v>
      </c>
      <c r="Q67" s="35">
        <v>1</v>
      </c>
      <c r="R67" s="53">
        <v>1</v>
      </c>
      <c r="S67" s="53">
        <v>1</v>
      </c>
      <c r="T67" s="53">
        <v>1</v>
      </c>
      <c r="U67" s="53">
        <v>1</v>
      </c>
      <c r="V67" s="64" t="s">
        <v>25</v>
      </c>
    </row>
    <row r="68" spans="1:22" s="65" customFormat="1" ht="90" customHeight="1">
      <c r="A68" s="336"/>
      <c r="B68" s="339"/>
      <c r="C68" s="375"/>
      <c r="D68" s="21" t="e">
        <f>#REF!</f>
        <v>#REF!</v>
      </c>
      <c r="E68" s="22">
        <v>60</v>
      </c>
      <c r="F68" s="21" t="s">
        <v>85</v>
      </c>
      <c r="G68" s="63">
        <v>100</v>
      </c>
      <c r="H68" s="35" t="s">
        <v>486</v>
      </c>
      <c r="I68" s="35" t="s">
        <v>486</v>
      </c>
      <c r="J68" s="35">
        <v>14</v>
      </c>
      <c r="K68" s="35" t="s">
        <v>202</v>
      </c>
      <c r="L68" s="35" t="s">
        <v>487</v>
      </c>
      <c r="M68" s="35" t="s">
        <v>488</v>
      </c>
      <c r="N68" s="35" t="s">
        <v>488</v>
      </c>
      <c r="O68" s="35" t="s">
        <v>350</v>
      </c>
      <c r="P68" s="35" t="s">
        <v>489</v>
      </c>
      <c r="Q68" s="35">
        <v>13</v>
      </c>
      <c r="R68" s="53">
        <v>14</v>
      </c>
      <c r="S68" s="53">
        <v>14</v>
      </c>
      <c r="T68" s="53">
        <v>14</v>
      </c>
      <c r="U68" s="53">
        <v>14</v>
      </c>
      <c r="V68" s="64" t="s">
        <v>25</v>
      </c>
    </row>
    <row r="69" spans="1:22" s="65" customFormat="1" ht="100.5" customHeight="1">
      <c r="A69" s="336"/>
      <c r="B69" s="339"/>
      <c r="C69" s="375"/>
      <c r="D69" s="371" t="e">
        <f>#REF!</f>
        <v>#REF!</v>
      </c>
      <c r="E69" s="333">
        <v>20</v>
      </c>
      <c r="F69" s="21" t="s">
        <v>86</v>
      </c>
      <c r="G69" s="63">
        <v>50</v>
      </c>
      <c r="H69" s="35" t="s">
        <v>490</v>
      </c>
      <c r="I69" s="35" t="s">
        <v>490</v>
      </c>
      <c r="J69" s="35">
        <v>12</v>
      </c>
      <c r="K69" s="35" t="s">
        <v>202</v>
      </c>
      <c r="L69" s="35" t="s">
        <v>491</v>
      </c>
      <c r="M69" s="35" t="s">
        <v>492</v>
      </c>
      <c r="N69" s="35" t="s">
        <v>493</v>
      </c>
      <c r="O69" s="35" t="s">
        <v>430</v>
      </c>
      <c r="P69" s="35" t="s">
        <v>494</v>
      </c>
      <c r="Q69" s="35">
        <v>12</v>
      </c>
      <c r="R69" s="53">
        <v>12</v>
      </c>
      <c r="S69" s="53">
        <v>12</v>
      </c>
      <c r="T69" s="53">
        <v>12</v>
      </c>
      <c r="U69" s="53">
        <v>12</v>
      </c>
      <c r="V69" s="64" t="s">
        <v>25</v>
      </c>
    </row>
    <row r="70" spans="1:22" s="65" customFormat="1" ht="67.5" customHeight="1">
      <c r="A70" s="336"/>
      <c r="B70" s="339"/>
      <c r="C70" s="375"/>
      <c r="D70" s="361"/>
      <c r="E70" s="356"/>
      <c r="F70" s="21" t="s">
        <v>87</v>
      </c>
      <c r="G70" s="63">
        <v>50</v>
      </c>
      <c r="H70" s="35" t="s">
        <v>495</v>
      </c>
      <c r="I70" s="35" t="s">
        <v>496</v>
      </c>
      <c r="J70" s="57">
        <v>7500</v>
      </c>
      <c r="K70" s="35" t="s">
        <v>185</v>
      </c>
      <c r="L70" s="35" t="s">
        <v>497</v>
      </c>
      <c r="M70" s="35" t="s">
        <v>498</v>
      </c>
      <c r="N70" s="35" t="s">
        <v>499</v>
      </c>
      <c r="O70" s="35" t="s">
        <v>430</v>
      </c>
      <c r="P70" s="35" t="s">
        <v>500</v>
      </c>
      <c r="Q70" s="57">
        <v>10664</v>
      </c>
      <c r="R70" s="58">
        <v>7500</v>
      </c>
      <c r="S70" s="58">
        <v>7500</v>
      </c>
      <c r="T70" s="58">
        <v>7500</v>
      </c>
      <c r="U70" s="58">
        <v>7500</v>
      </c>
      <c r="V70" s="64" t="s">
        <v>25</v>
      </c>
    </row>
    <row r="71" spans="1:22" s="65" customFormat="1" ht="60.75" customHeight="1">
      <c r="A71" s="362" t="str">
        <f>'[1]2_ESTRUCTURA_PDM'!H14</f>
        <v>1.2.07</v>
      </c>
      <c r="B71" s="339">
        <f>'[1]2_ESTRUCTURA_PDM'!I14</f>
        <v>10</v>
      </c>
      <c r="C71" s="376" t="str">
        <f>'[1]2_ESTRUCTURA_PDM'!J14</f>
        <v>Salud pública en emergencias y desastres</v>
      </c>
      <c r="D71" s="371" t="e">
        <f>#REF!</f>
        <v>#REF!</v>
      </c>
      <c r="E71" s="333">
        <v>100</v>
      </c>
      <c r="F71" s="21" t="s">
        <v>88</v>
      </c>
      <c r="G71" s="63">
        <v>25</v>
      </c>
      <c r="H71" s="35" t="s">
        <v>501</v>
      </c>
      <c r="I71" s="35" t="s">
        <v>501</v>
      </c>
      <c r="J71" s="57">
        <v>2000</v>
      </c>
      <c r="K71" s="35" t="s">
        <v>96</v>
      </c>
      <c r="L71" s="35" t="s">
        <v>502</v>
      </c>
      <c r="M71" s="35" t="s">
        <v>503</v>
      </c>
      <c r="N71" s="35" t="s">
        <v>503</v>
      </c>
      <c r="O71" s="35" t="s">
        <v>504</v>
      </c>
      <c r="P71" s="35" t="s">
        <v>505</v>
      </c>
      <c r="Q71" s="35">
        <v>180</v>
      </c>
      <c r="R71" s="53">
        <v>500</v>
      </c>
      <c r="S71" s="53">
        <v>500</v>
      </c>
      <c r="T71" s="53">
        <v>500</v>
      </c>
      <c r="U71" s="53">
        <v>500</v>
      </c>
      <c r="V71" s="64" t="s">
        <v>25</v>
      </c>
    </row>
    <row r="72" spans="1:22" s="65" customFormat="1" ht="89.25" customHeight="1">
      <c r="A72" s="336"/>
      <c r="B72" s="339"/>
      <c r="C72" s="375"/>
      <c r="D72" s="332"/>
      <c r="E72" s="334"/>
      <c r="F72" s="21" t="s">
        <v>89</v>
      </c>
      <c r="G72" s="63">
        <v>25</v>
      </c>
      <c r="H72" s="35" t="s">
        <v>506</v>
      </c>
      <c r="I72" s="35" t="s">
        <v>506</v>
      </c>
      <c r="J72" s="35">
        <v>15</v>
      </c>
      <c r="K72" s="35" t="s">
        <v>202</v>
      </c>
      <c r="L72" s="35" t="s">
        <v>507</v>
      </c>
      <c r="M72" s="35" t="s">
        <v>508</v>
      </c>
      <c r="N72" s="35" t="s">
        <v>508</v>
      </c>
      <c r="O72" s="35" t="s">
        <v>509</v>
      </c>
      <c r="P72" s="35" t="s">
        <v>510</v>
      </c>
      <c r="Q72" s="35">
        <v>17</v>
      </c>
      <c r="R72" s="53">
        <v>15</v>
      </c>
      <c r="S72" s="53">
        <v>15</v>
      </c>
      <c r="T72" s="53">
        <v>15</v>
      </c>
      <c r="U72" s="53">
        <v>15</v>
      </c>
      <c r="V72" s="64" t="s">
        <v>25</v>
      </c>
    </row>
    <row r="73" spans="1:22" s="65" customFormat="1" ht="80.25" customHeight="1">
      <c r="A73" s="336"/>
      <c r="B73" s="339"/>
      <c r="C73" s="375"/>
      <c r="D73" s="332"/>
      <c r="E73" s="334"/>
      <c r="F73" s="21" t="s">
        <v>91</v>
      </c>
      <c r="G73" s="63">
        <v>25</v>
      </c>
      <c r="H73" s="35" t="s">
        <v>511</v>
      </c>
      <c r="I73" s="35" t="s">
        <v>511</v>
      </c>
      <c r="J73" s="35">
        <v>15</v>
      </c>
      <c r="K73" s="35" t="s">
        <v>202</v>
      </c>
      <c r="L73" s="35" t="s">
        <v>512</v>
      </c>
      <c r="M73" s="35" t="s">
        <v>513</v>
      </c>
      <c r="N73" s="35" t="s">
        <v>513</v>
      </c>
      <c r="O73" s="35" t="s">
        <v>509</v>
      </c>
      <c r="P73" s="35" t="s">
        <v>510</v>
      </c>
      <c r="Q73" s="35">
        <v>17</v>
      </c>
      <c r="R73" s="53">
        <v>15</v>
      </c>
      <c r="S73" s="53">
        <v>15</v>
      </c>
      <c r="T73" s="53">
        <v>15</v>
      </c>
      <c r="U73" s="53">
        <v>15</v>
      </c>
      <c r="V73" s="64" t="s">
        <v>25</v>
      </c>
    </row>
    <row r="74" spans="1:22" s="65" customFormat="1" ht="82.5" customHeight="1">
      <c r="A74" s="336"/>
      <c r="B74" s="339"/>
      <c r="C74" s="375"/>
      <c r="D74" s="361"/>
      <c r="E74" s="356"/>
      <c r="F74" s="21" t="s">
        <v>93</v>
      </c>
      <c r="G74" s="63">
        <v>25</v>
      </c>
      <c r="H74" s="35" t="s">
        <v>514</v>
      </c>
      <c r="I74" s="35" t="s">
        <v>514</v>
      </c>
      <c r="J74" s="35">
        <v>1</v>
      </c>
      <c r="K74" s="35" t="s">
        <v>202</v>
      </c>
      <c r="L74" s="35" t="s">
        <v>515</v>
      </c>
      <c r="M74" s="35" t="s">
        <v>516</v>
      </c>
      <c r="N74" s="35" t="s">
        <v>516</v>
      </c>
      <c r="O74" s="35" t="s">
        <v>509</v>
      </c>
      <c r="P74" s="35" t="s">
        <v>517</v>
      </c>
      <c r="Q74" s="35">
        <v>1</v>
      </c>
      <c r="R74" s="53">
        <v>1</v>
      </c>
      <c r="S74" s="53">
        <v>1</v>
      </c>
      <c r="T74" s="53">
        <v>1</v>
      </c>
      <c r="U74" s="53">
        <v>1</v>
      </c>
      <c r="V74" s="64" t="s">
        <v>25</v>
      </c>
    </row>
    <row r="75" spans="1:22" s="65" customFormat="1" ht="110.25" customHeight="1">
      <c r="A75" s="362" t="str">
        <f>'[1]2_ESTRUCTURA_PDM'!H15</f>
        <v>1.2.08</v>
      </c>
      <c r="B75" s="339">
        <f>'[1]2_ESTRUCTURA_PDM'!I15</f>
        <v>10</v>
      </c>
      <c r="C75" s="376" t="str">
        <f>'[1]2_ESTRUCTURA_PDM'!J15</f>
        <v>Salud y ámbito laboral</v>
      </c>
      <c r="D75" s="371" t="e">
        <f>#REF!</f>
        <v>#REF!</v>
      </c>
      <c r="E75" s="333">
        <v>100</v>
      </c>
      <c r="F75" s="21" t="s">
        <v>94</v>
      </c>
      <c r="G75" s="63">
        <v>50</v>
      </c>
      <c r="H75" s="35" t="s">
        <v>518</v>
      </c>
      <c r="I75" s="35" t="s">
        <v>519</v>
      </c>
      <c r="J75" s="35">
        <v>200</v>
      </c>
      <c r="K75" s="35" t="s">
        <v>185</v>
      </c>
      <c r="L75" s="35" t="s">
        <v>520</v>
      </c>
      <c r="M75" s="35" t="s">
        <v>521</v>
      </c>
      <c r="N75" s="35" t="s">
        <v>522</v>
      </c>
      <c r="O75" s="35" t="s">
        <v>350</v>
      </c>
      <c r="P75" s="35" t="s">
        <v>523</v>
      </c>
      <c r="Q75" s="35">
        <v>100</v>
      </c>
      <c r="R75" s="53">
        <v>50</v>
      </c>
      <c r="S75" s="53">
        <v>50</v>
      </c>
      <c r="T75" s="53">
        <v>50</v>
      </c>
      <c r="U75" s="53">
        <v>50</v>
      </c>
      <c r="V75" s="64" t="s">
        <v>25</v>
      </c>
    </row>
    <row r="76" spans="1:22" s="65" customFormat="1" ht="93" customHeight="1">
      <c r="A76" s="336"/>
      <c r="B76" s="339"/>
      <c r="C76" s="375"/>
      <c r="D76" s="361"/>
      <c r="E76" s="356"/>
      <c r="F76" s="21" t="s">
        <v>95</v>
      </c>
      <c r="G76" s="63">
        <v>50</v>
      </c>
      <c r="H76" s="35" t="s">
        <v>524</v>
      </c>
      <c r="I76" s="35" t="s">
        <v>524</v>
      </c>
      <c r="J76" s="57">
        <v>1200</v>
      </c>
      <c r="K76" s="35" t="s">
        <v>185</v>
      </c>
      <c r="L76" s="35" t="s">
        <v>525</v>
      </c>
      <c r="M76" s="35" t="s">
        <v>526</v>
      </c>
      <c r="N76" s="35" t="s">
        <v>526</v>
      </c>
      <c r="O76" s="35" t="s">
        <v>350</v>
      </c>
      <c r="P76" s="35" t="s">
        <v>527</v>
      </c>
      <c r="Q76" s="35">
        <v>600</v>
      </c>
      <c r="R76" s="53">
        <v>300</v>
      </c>
      <c r="S76" s="53">
        <v>300</v>
      </c>
      <c r="T76" s="53">
        <v>300</v>
      </c>
      <c r="U76" s="53">
        <v>300</v>
      </c>
      <c r="V76" s="64" t="s">
        <v>25</v>
      </c>
    </row>
    <row r="77" spans="1:22" s="65" customFormat="1" ht="99" customHeight="1">
      <c r="A77" s="362" t="str">
        <f>'[1]2_ESTRUCTURA_PDM'!H16</f>
        <v>1.2.09</v>
      </c>
      <c r="B77" s="339">
        <f>'[1]2_ESTRUCTURA_PDM'!I16</f>
        <v>10</v>
      </c>
      <c r="C77" s="376" t="str">
        <f>'[1]2_ESTRUCTURA_PDM'!J16</f>
        <v>Dimensión transversal de gestión diferencial de poblaciones vulnerables</v>
      </c>
      <c r="D77" s="21" t="e">
        <f>#REF!</f>
        <v>#REF!</v>
      </c>
      <c r="E77" s="22">
        <v>10</v>
      </c>
      <c r="F77" s="21" t="s">
        <v>97</v>
      </c>
      <c r="G77" s="63">
        <v>100</v>
      </c>
      <c r="H77" s="35" t="s">
        <v>528</v>
      </c>
      <c r="I77" s="35" t="s">
        <v>528</v>
      </c>
      <c r="J77" s="57">
        <v>12</v>
      </c>
      <c r="K77" s="35" t="s">
        <v>202</v>
      </c>
      <c r="L77" s="35" t="s">
        <v>529</v>
      </c>
      <c r="M77" s="35" t="s">
        <v>530</v>
      </c>
      <c r="N77" s="35" t="s">
        <v>530</v>
      </c>
      <c r="O77" s="35" t="s">
        <v>350</v>
      </c>
      <c r="P77" s="35" t="s">
        <v>531</v>
      </c>
      <c r="Q77" s="35">
        <v>4</v>
      </c>
      <c r="R77" s="53">
        <v>12</v>
      </c>
      <c r="S77" s="53">
        <v>12</v>
      </c>
      <c r="T77" s="53">
        <v>12</v>
      </c>
      <c r="U77" s="53">
        <v>12</v>
      </c>
      <c r="V77" s="64" t="s">
        <v>25</v>
      </c>
    </row>
    <row r="78" spans="1:22" s="65" customFormat="1" ht="60" customHeight="1">
      <c r="A78" s="336"/>
      <c r="B78" s="339"/>
      <c r="C78" s="375"/>
      <c r="D78" s="21" t="e">
        <f>#REF!</f>
        <v>#REF!</v>
      </c>
      <c r="E78" s="22">
        <v>5</v>
      </c>
      <c r="F78" s="21" t="s">
        <v>98</v>
      </c>
      <c r="G78" s="63">
        <v>100</v>
      </c>
      <c r="H78" s="35" t="s">
        <v>532</v>
      </c>
      <c r="I78" s="35" t="s">
        <v>532</v>
      </c>
      <c r="J78" s="57">
        <v>7</v>
      </c>
      <c r="K78" s="35" t="s">
        <v>96</v>
      </c>
      <c r="L78" s="35" t="s">
        <v>533</v>
      </c>
      <c r="M78" s="35" t="s">
        <v>534</v>
      </c>
      <c r="N78" s="35" t="s">
        <v>535</v>
      </c>
      <c r="O78" s="35" t="s">
        <v>350</v>
      </c>
      <c r="P78" s="35" t="s">
        <v>536</v>
      </c>
      <c r="Q78" s="35">
        <v>3</v>
      </c>
      <c r="R78" s="53">
        <v>1</v>
      </c>
      <c r="S78" s="53">
        <v>2</v>
      </c>
      <c r="T78" s="53">
        <v>2</v>
      </c>
      <c r="U78" s="53">
        <v>2</v>
      </c>
      <c r="V78" s="64" t="s">
        <v>25</v>
      </c>
    </row>
    <row r="79" spans="1:22" s="65" customFormat="1" ht="80.25" customHeight="1">
      <c r="A79" s="336"/>
      <c r="B79" s="339"/>
      <c r="C79" s="375"/>
      <c r="D79" s="371" t="e">
        <f>#REF!</f>
        <v>#REF!</v>
      </c>
      <c r="E79" s="333">
        <v>25</v>
      </c>
      <c r="F79" s="21" t="s">
        <v>100</v>
      </c>
      <c r="G79" s="63">
        <v>40</v>
      </c>
      <c r="H79" s="35" t="s">
        <v>537</v>
      </c>
      <c r="I79" s="35" t="s">
        <v>537</v>
      </c>
      <c r="J79" s="35">
        <v>35</v>
      </c>
      <c r="K79" s="35" t="s">
        <v>202</v>
      </c>
      <c r="L79" s="35" t="s">
        <v>538</v>
      </c>
      <c r="M79" s="35" t="s">
        <v>539</v>
      </c>
      <c r="N79" s="35" t="s">
        <v>540</v>
      </c>
      <c r="O79" s="35" t="s">
        <v>541</v>
      </c>
      <c r="P79" s="35" t="s">
        <v>542</v>
      </c>
      <c r="Q79" s="40">
        <f>35*68/100</f>
        <v>23.8</v>
      </c>
      <c r="R79" s="53">
        <v>35</v>
      </c>
      <c r="S79" s="53">
        <v>35</v>
      </c>
      <c r="T79" s="53">
        <v>35</v>
      </c>
      <c r="U79" s="53">
        <v>35</v>
      </c>
      <c r="V79" s="64" t="s">
        <v>25</v>
      </c>
    </row>
    <row r="80" spans="1:22" s="65" customFormat="1" ht="111" customHeight="1">
      <c r="A80" s="336"/>
      <c r="B80" s="339"/>
      <c r="C80" s="375"/>
      <c r="D80" s="361"/>
      <c r="E80" s="356"/>
      <c r="F80" s="21" t="s">
        <v>101</v>
      </c>
      <c r="G80" s="63">
        <v>60</v>
      </c>
      <c r="H80" s="35" t="s">
        <v>543</v>
      </c>
      <c r="I80" s="35" t="s">
        <v>544</v>
      </c>
      <c r="J80" s="35">
        <v>60</v>
      </c>
      <c r="K80" s="35" t="s">
        <v>96</v>
      </c>
      <c r="L80" s="35" t="s">
        <v>545</v>
      </c>
      <c r="M80" s="35" t="s">
        <v>546</v>
      </c>
      <c r="N80" s="35" t="s">
        <v>547</v>
      </c>
      <c r="O80" s="35" t="s">
        <v>541</v>
      </c>
      <c r="P80" s="70" t="s">
        <v>37</v>
      </c>
      <c r="Q80" s="35">
        <v>22</v>
      </c>
      <c r="R80" s="53">
        <v>35</v>
      </c>
      <c r="S80" s="53">
        <v>40</v>
      </c>
      <c r="T80" s="53">
        <v>50</v>
      </c>
      <c r="U80" s="53">
        <v>60</v>
      </c>
      <c r="V80" s="64" t="s">
        <v>25</v>
      </c>
    </row>
    <row r="81" spans="1:22" s="65" customFormat="1" ht="90" customHeight="1">
      <c r="A81" s="336"/>
      <c r="B81" s="339"/>
      <c r="C81" s="375"/>
      <c r="D81" s="21" t="e">
        <f>#REF!</f>
        <v>#REF!</v>
      </c>
      <c r="E81" s="22">
        <v>10</v>
      </c>
      <c r="F81" s="21" t="s">
        <v>103</v>
      </c>
      <c r="G81" s="63">
        <v>100</v>
      </c>
      <c r="H81" s="35" t="s">
        <v>548</v>
      </c>
      <c r="I81" s="35" t="s">
        <v>549</v>
      </c>
      <c r="J81" s="35">
        <v>11</v>
      </c>
      <c r="K81" s="35" t="s">
        <v>96</v>
      </c>
      <c r="L81" s="35" t="s">
        <v>550</v>
      </c>
      <c r="M81" s="35" t="s">
        <v>551</v>
      </c>
      <c r="N81" s="35" t="s">
        <v>552</v>
      </c>
      <c r="O81" s="35" t="s">
        <v>350</v>
      </c>
      <c r="P81" s="70" t="s">
        <v>553</v>
      </c>
      <c r="Q81" s="35">
        <v>0</v>
      </c>
      <c r="R81" s="53">
        <v>0</v>
      </c>
      <c r="S81" s="53">
        <v>3</v>
      </c>
      <c r="T81" s="53">
        <v>4</v>
      </c>
      <c r="U81" s="53">
        <v>4</v>
      </c>
      <c r="V81" s="64" t="s">
        <v>25</v>
      </c>
    </row>
    <row r="82" spans="1:22" s="65" customFormat="1" ht="74.25" customHeight="1">
      <c r="A82" s="336"/>
      <c r="B82" s="339"/>
      <c r="C82" s="375"/>
      <c r="D82" s="371" t="e">
        <f>#REF!</f>
        <v>#REF!</v>
      </c>
      <c r="E82" s="333">
        <v>15</v>
      </c>
      <c r="F82" s="21" t="s">
        <v>105</v>
      </c>
      <c r="G82" s="63">
        <v>50</v>
      </c>
      <c r="H82" s="35" t="s">
        <v>554</v>
      </c>
      <c r="I82" s="35" t="s">
        <v>554</v>
      </c>
      <c r="J82" s="35">
        <v>100</v>
      </c>
      <c r="K82" s="35" t="s">
        <v>202</v>
      </c>
      <c r="L82" s="35" t="s">
        <v>555</v>
      </c>
      <c r="M82" s="35" t="s">
        <v>556</v>
      </c>
      <c r="N82" s="35" t="s">
        <v>557</v>
      </c>
      <c r="O82" s="35" t="s">
        <v>405</v>
      </c>
      <c r="P82" s="35" t="s">
        <v>37</v>
      </c>
      <c r="Q82" s="35">
        <v>100</v>
      </c>
      <c r="R82" s="53">
        <v>100</v>
      </c>
      <c r="S82" s="53">
        <v>100</v>
      </c>
      <c r="T82" s="53">
        <v>100</v>
      </c>
      <c r="U82" s="53">
        <v>100</v>
      </c>
      <c r="V82" s="64" t="s">
        <v>25</v>
      </c>
    </row>
    <row r="83" spans="1:22" s="65" customFormat="1" ht="57.75" customHeight="1">
      <c r="A83" s="336"/>
      <c r="B83" s="339"/>
      <c r="C83" s="375"/>
      <c r="D83" s="361"/>
      <c r="E83" s="356"/>
      <c r="F83" s="21" t="s">
        <v>107</v>
      </c>
      <c r="G83" s="63">
        <v>50</v>
      </c>
      <c r="H83" s="35" t="s">
        <v>558</v>
      </c>
      <c r="I83" s="35" t="s">
        <v>558</v>
      </c>
      <c r="J83" s="35">
        <v>1</v>
      </c>
      <c r="K83" s="35" t="s">
        <v>202</v>
      </c>
      <c r="L83" s="35" t="s">
        <v>559</v>
      </c>
      <c r="M83" s="35" t="s">
        <v>560</v>
      </c>
      <c r="N83" s="35" t="s">
        <v>561</v>
      </c>
      <c r="O83" s="35" t="s">
        <v>350</v>
      </c>
      <c r="P83" s="35" t="s">
        <v>562</v>
      </c>
      <c r="Q83" s="35">
        <v>1</v>
      </c>
      <c r="R83" s="53">
        <v>1</v>
      </c>
      <c r="S83" s="53">
        <v>1</v>
      </c>
      <c r="T83" s="53">
        <v>1</v>
      </c>
      <c r="U83" s="53">
        <v>1</v>
      </c>
      <c r="V83" s="64" t="s">
        <v>25</v>
      </c>
    </row>
    <row r="84" spans="1:22" s="65" customFormat="1" ht="70.5" customHeight="1">
      <c r="A84" s="336"/>
      <c r="B84" s="339"/>
      <c r="C84" s="375"/>
      <c r="D84" s="371" t="e">
        <f>#REF!</f>
        <v>#REF!</v>
      </c>
      <c r="E84" s="333">
        <v>25</v>
      </c>
      <c r="F84" s="21" t="s">
        <v>108</v>
      </c>
      <c r="G84" s="63">
        <v>40</v>
      </c>
      <c r="H84" s="35" t="s">
        <v>563</v>
      </c>
      <c r="I84" s="35" t="s">
        <v>563</v>
      </c>
      <c r="J84" s="35">
        <v>9</v>
      </c>
      <c r="K84" s="35" t="s">
        <v>96</v>
      </c>
      <c r="L84" s="35" t="s">
        <v>564</v>
      </c>
      <c r="M84" s="35" t="s">
        <v>565</v>
      </c>
      <c r="N84" s="35" t="s">
        <v>566</v>
      </c>
      <c r="O84" s="35" t="s">
        <v>405</v>
      </c>
      <c r="P84" s="35" t="s">
        <v>567</v>
      </c>
      <c r="Q84" s="35">
        <v>0</v>
      </c>
      <c r="R84" s="53">
        <v>5</v>
      </c>
      <c r="S84" s="53">
        <v>2</v>
      </c>
      <c r="T84" s="53">
        <v>1</v>
      </c>
      <c r="U84" s="53">
        <v>1</v>
      </c>
      <c r="V84" s="64" t="s">
        <v>25</v>
      </c>
    </row>
    <row r="85" spans="1:22" s="65" customFormat="1" ht="75.75" customHeight="1">
      <c r="A85" s="336"/>
      <c r="B85" s="339"/>
      <c r="C85" s="375"/>
      <c r="D85" s="361"/>
      <c r="E85" s="356"/>
      <c r="F85" s="21" t="s">
        <v>109</v>
      </c>
      <c r="G85" s="63">
        <v>60</v>
      </c>
      <c r="H85" s="35" t="s">
        <v>568</v>
      </c>
      <c r="I85" s="35" t="s">
        <v>568</v>
      </c>
      <c r="J85" s="40">
        <v>100</v>
      </c>
      <c r="K85" s="35" t="s">
        <v>202</v>
      </c>
      <c r="L85" s="35" t="s">
        <v>569</v>
      </c>
      <c r="M85" s="35" t="s">
        <v>570</v>
      </c>
      <c r="N85" s="35" t="s">
        <v>571</v>
      </c>
      <c r="O85" s="35" t="s">
        <v>405</v>
      </c>
      <c r="P85" s="35" t="s">
        <v>572</v>
      </c>
      <c r="Q85" s="71"/>
      <c r="R85" s="53">
        <v>100</v>
      </c>
      <c r="S85" s="53">
        <v>100</v>
      </c>
      <c r="T85" s="53">
        <v>100</v>
      </c>
      <c r="U85" s="53">
        <v>100</v>
      </c>
      <c r="V85" s="64" t="s">
        <v>25</v>
      </c>
    </row>
    <row r="86" spans="1:22" s="65" customFormat="1" ht="92.25" customHeight="1">
      <c r="A86" s="336"/>
      <c r="B86" s="339"/>
      <c r="C86" s="375"/>
      <c r="D86" s="21" t="e">
        <f>#REF!</f>
        <v>#REF!</v>
      </c>
      <c r="E86" s="22">
        <v>5</v>
      </c>
      <c r="F86" s="21" t="s">
        <v>110</v>
      </c>
      <c r="G86" s="63">
        <v>100</v>
      </c>
      <c r="H86" s="35" t="s">
        <v>573</v>
      </c>
      <c r="I86" s="35" t="s">
        <v>574</v>
      </c>
      <c r="J86" s="40">
        <v>25</v>
      </c>
      <c r="K86" s="35" t="s">
        <v>202</v>
      </c>
      <c r="L86" s="35" t="s">
        <v>575</v>
      </c>
      <c r="M86" s="35" t="s">
        <v>576</v>
      </c>
      <c r="N86" s="35" t="s">
        <v>577</v>
      </c>
      <c r="O86" s="35" t="s">
        <v>578</v>
      </c>
      <c r="P86" s="35" t="s">
        <v>579</v>
      </c>
      <c r="Q86" s="35">
        <v>20</v>
      </c>
      <c r="R86" s="53">
        <v>25</v>
      </c>
      <c r="S86" s="53">
        <v>25</v>
      </c>
      <c r="T86" s="53">
        <v>25</v>
      </c>
      <c r="U86" s="53">
        <v>25</v>
      </c>
      <c r="V86" s="64" t="s">
        <v>25</v>
      </c>
    </row>
    <row r="87" spans="1:22" s="65" customFormat="1" ht="84.75" customHeight="1">
      <c r="A87" s="336"/>
      <c r="B87" s="339"/>
      <c r="C87" s="375"/>
      <c r="D87" s="21" t="e">
        <f>#REF!</f>
        <v>#REF!</v>
      </c>
      <c r="E87" s="22">
        <v>5</v>
      </c>
      <c r="F87" s="21" t="s">
        <v>108</v>
      </c>
      <c r="G87" s="63">
        <v>100</v>
      </c>
      <c r="H87" s="35" t="s">
        <v>563</v>
      </c>
      <c r="I87" s="35" t="s">
        <v>563</v>
      </c>
      <c r="J87" s="35">
        <v>9</v>
      </c>
      <c r="K87" s="35" t="s">
        <v>96</v>
      </c>
      <c r="L87" s="35" t="s">
        <v>564</v>
      </c>
      <c r="M87" s="35" t="s">
        <v>580</v>
      </c>
      <c r="N87" s="35" t="s">
        <v>566</v>
      </c>
      <c r="O87" s="35" t="s">
        <v>405</v>
      </c>
      <c r="P87" s="35" t="s">
        <v>581</v>
      </c>
      <c r="Q87" s="35">
        <v>0</v>
      </c>
      <c r="R87" s="53">
        <v>5</v>
      </c>
      <c r="S87" s="53">
        <v>2</v>
      </c>
      <c r="T87" s="53">
        <v>1</v>
      </c>
      <c r="U87" s="53">
        <v>1</v>
      </c>
      <c r="V87" s="64" t="s">
        <v>25</v>
      </c>
    </row>
    <row r="88" spans="1:22" s="65" customFormat="1" ht="93" customHeight="1">
      <c r="A88" s="336" t="str">
        <f>'[1]2_ESTRUCTURA_PDM'!H17</f>
        <v>1.2.10</v>
      </c>
      <c r="B88" s="339">
        <f>'[1]2_ESTRUCTURA_PDM'!I17</f>
        <v>15</v>
      </c>
      <c r="C88" s="375" t="str">
        <f>'[1]2_ESTRUCTURA_PDM'!J17</f>
        <v>Fortalecimiento de la autoridad sanitaria</v>
      </c>
      <c r="D88" s="21" t="e">
        <f>#REF!</f>
        <v>#REF!</v>
      </c>
      <c r="E88" s="22">
        <v>20</v>
      </c>
      <c r="F88" s="21" t="s">
        <v>111</v>
      </c>
      <c r="G88" s="63">
        <v>100</v>
      </c>
      <c r="H88" s="35" t="s">
        <v>582</v>
      </c>
      <c r="I88" s="35" t="s">
        <v>583</v>
      </c>
      <c r="J88" s="40">
        <v>100</v>
      </c>
      <c r="K88" s="35" t="s">
        <v>202</v>
      </c>
      <c r="L88" s="35" t="s">
        <v>584</v>
      </c>
      <c r="M88" s="35" t="s">
        <v>585</v>
      </c>
      <c r="N88" s="35" t="s">
        <v>586</v>
      </c>
      <c r="O88" s="35" t="s">
        <v>578</v>
      </c>
      <c r="P88" s="35" t="s">
        <v>37</v>
      </c>
      <c r="Q88" s="35">
        <v>100</v>
      </c>
      <c r="R88" s="53">
        <v>100</v>
      </c>
      <c r="S88" s="53">
        <v>100</v>
      </c>
      <c r="T88" s="53">
        <v>100</v>
      </c>
      <c r="U88" s="53">
        <v>100</v>
      </c>
      <c r="V88" s="64" t="s">
        <v>25</v>
      </c>
    </row>
    <row r="89" spans="1:22" s="65" customFormat="1" ht="81" customHeight="1">
      <c r="A89" s="336"/>
      <c r="B89" s="339"/>
      <c r="C89" s="375"/>
      <c r="D89" s="371" t="e">
        <f>#REF!</f>
        <v>#REF!</v>
      </c>
      <c r="E89" s="333">
        <v>20</v>
      </c>
      <c r="F89" s="21" t="s">
        <v>112</v>
      </c>
      <c r="G89" s="63">
        <v>50</v>
      </c>
      <c r="H89" s="35" t="s">
        <v>587</v>
      </c>
      <c r="I89" s="35" t="s">
        <v>587</v>
      </c>
      <c r="J89" s="40">
        <v>100</v>
      </c>
      <c r="K89" s="35" t="s">
        <v>202</v>
      </c>
      <c r="L89" s="35" t="s">
        <v>588</v>
      </c>
      <c r="M89" s="35" t="s">
        <v>589</v>
      </c>
      <c r="N89" s="35" t="s">
        <v>590</v>
      </c>
      <c r="O89" s="35" t="s">
        <v>578</v>
      </c>
      <c r="P89" s="40">
        <v>0</v>
      </c>
      <c r="Q89" s="40">
        <v>0</v>
      </c>
      <c r="R89" s="38">
        <v>100</v>
      </c>
      <c r="S89" s="38">
        <v>100</v>
      </c>
      <c r="T89" s="38">
        <v>100</v>
      </c>
      <c r="U89" s="38">
        <v>100</v>
      </c>
      <c r="V89" s="64" t="s">
        <v>25</v>
      </c>
    </row>
    <row r="90" spans="1:22" s="65" customFormat="1" ht="90.75" customHeight="1">
      <c r="A90" s="336"/>
      <c r="B90" s="339"/>
      <c r="C90" s="375"/>
      <c r="D90" s="361"/>
      <c r="E90" s="356"/>
      <c r="F90" s="21" t="s">
        <v>113</v>
      </c>
      <c r="G90" s="63">
        <v>50</v>
      </c>
      <c r="H90" s="35" t="s">
        <v>591</v>
      </c>
      <c r="I90" s="35" t="s">
        <v>591</v>
      </c>
      <c r="J90" s="40">
        <v>1</v>
      </c>
      <c r="K90" s="35" t="s">
        <v>202</v>
      </c>
      <c r="L90" s="35" t="s">
        <v>592</v>
      </c>
      <c r="M90" s="35" t="s">
        <v>593</v>
      </c>
      <c r="N90" s="35" t="s">
        <v>594</v>
      </c>
      <c r="O90" s="35" t="s">
        <v>578</v>
      </c>
      <c r="P90" s="40">
        <v>0</v>
      </c>
      <c r="Q90" s="40">
        <v>0</v>
      </c>
      <c r="R90" s="38">
        <v>1</v>
      </c>
      <c r="S90" s="38">
        <v>1</v>
      </c>
      <c r="T90" s="38">
        <v>1</v>
      </c>
      <c r="U90" s="38">
        <v>1</v>
      </c>
      <c r="V90" s="64" t="s">
        <v>25</v>
      </c>
    </row>
    <row r="91" spans="1:22" s="72" customFormat="1" ht="121.5" customHeight="1">
      <c r="A91" s="336"/>
      <c r="B91" s="339"/>
      <c r="C91" s="375"/>
      <c r="D91" s="371" t="e">
        <f>#REF!</f>
        <v>#REF!</v>
      </c>
      <c r="E91" s="333">
        <v>20</v>
      </c>
      <c r="F91" s="21" t="s">
        <v>114</v>
      </c>
      <c r="G91" s="63">
        <v>25</v>
      </c>
      <c r="H91" s="35" t="s">
        <v>595</v>
      </c>
      <c r="I91" s="35" t="s">
        <v>595</v>
      </c>
      <c r="J91" s="35">
        <v>140</v>
      </c>
      <c r="K91" s="35" t="s">
        <v>185</v>
      </c>
      <c r="L91" s="35" t="s">
        <v>596</v>
      </c>
      <c r="M91" s="35" t="s">
        <v>597</v>
      </c>
      <c r="N91" s="35" t="s">
        <v>597</v>
      </c>
      <c r="O91" s="35" t="s">
        <v>578</v>
      </c>
      <c r="P91" s="35" t="s">
        <v>598</v>
      </c>
      <c r="Q91" s="35">
        <v>14</v>
      </c>
      <c r="R91" s="53">
        <v>35</v>
      </c>
      <c r="S91" s="53">
        <v>35</v>
      </c>
      <c r="T91" s="53">
        <v>35</v>
      </c>
      <c r="U91" s="53">
        <v>35</v>
      </c>
      <c r="V91" s="64" t="s">
        <v>25</v>
      </c>
    </row>
    <row r="92" spans="1:22" s="72" customFormat="1" ht="83.25" customHeight="1">
      <c r="A92" s="336"/>
      <c r="B92" s="339"/>
      <c r="C92" s="375"/>
      <c r="D92" s="332"/>
      <c r="E92" s="334"/>
      <c r="F92" s="21" t="s">
        <v>115</v>
      </c>
      <c r="G92" s="63">
        <v>25</v>
      </c>
      <c r="H92" s="35" t="s">
        <v>599</v>
      </c>
      <c r="I92" s="35" t="s">
        <v>599</v>
      </c>
      <c r="J92" s="35">
        <v>100</v>
      </c>
      <c r="K92" s="35" t="s">
        <v>202</v>
      </c>
      <c r="L92" s="35" t="s">
        <v>600</v>
      </c>
      <c r="M92" s="35" t="s">
        <v>601</v>
      </c>
      <c r="N92" s="35" t="s">
        <v>602</v>
      </c>
      <c r="O92" s="35" t="s">
        <v>578</v>
      </c>
      <c r="P92" s="35" t="s">
        <v>37</v>
      </c>
      <c r="Q92" s="35">
        <v>100</v>
      </c>
      <c r="R92" s="53">
        <v>100</v>
      </c>
      <c r="S92" s="53">
        <v>100</v>
      </c>
      <c r="T92" s="53">
        <v>100</v>
      </c>
      <c r="U92" s="53">
        <v>100</v>
      </c>
      <c r="V92" s="64" t="s">
        <v>25</v>
      </c>
    </row>
    <row r="93" spans="1:22" s="72" customFormat="1" ht="99" customHeight="1">
      <c r="A93" s="336"/>
      <c r="B93" s="339"/>
      <c r="C93" s="375"/>
      <c r="D93" s="332"/>
      <c r="E93" s="334"/>
      <c r="F93" s="21" t="s">
        <v>117</v>
      </c>
      <c r="G93" s="63">
        <v>25</v>
      </c>
      <c r="H93" s="35" t="s">
        <v>603</v>
      </c>
      <c r="I93" s="35" t="s">
        <v>603</v>
      </c>
      <c r="J93" s="35">
        <v>100</v>
      </c>
      <c r="K93" s="35" t="s">
        <v>202</v>
      </c>
      <c r="L93" s="35" t="s">
        <v>604</v>
      </c>
      <c r="M93" s="35" t="s">
        <v>605</v>
      </c>
      <c r="N93" s="35" t="s">
        <v>606</v>
      </c>
      <c r="O93" s="35" t="s">
        <v>578</v>
      </c>
      <c r="P93" s="35" t="s">
        <v>607</v>
      </c>
      <c r="Q93" s="35">
        <v>50</v>
      </c>
      <c r="R93" s="53">
        <v>100</v>
      </c>
      <c r="S93" s="53">
        <v>100</v>
      </c>
      <c r="T93" s="53">
        <v>100</v>
      </c>
      <c r="U93" s="53">
        <v>100</v>
      </c>
      <c r="V93" s="64" t="s">
        <v>25</v>
      </c>
    </row>
    <row r="94" spans="1:22" s="72" customFormat="1" ht="105" customHeight="1">
      <c r="A94" s="336"/>
      <c r="B94" s="339"/>
      <c r="C94" s="375"/>
      <c r="D94" s="332"/>
      <c r="E94" s="356"/>
      <c r="F94" s="21" t="s">
        <v>118</v>
      </c>
      <c r="G94" s="63">
        <v>25</v>
      </c>
      <c r="H94" s="35" t="s">
        <v>608</v>
      </c>
      <c r="I94" s="35" t="s">
        <v>608</v>
      </c>
      <c r="J94" s="35">
        <v>100</v>
      </c>
      <c r="K94" s="35" t="s">
        <v>202</v>
      </c>
      <c r="L94" s="73" t="s">
        <v>609</v>
      </c>
      <c r="M94" s="35" t="s">
        <v>610</v>
      </c>
      <c r="N94" s="73" t="s">
        <v>611</v>
      </c>
      <c r="O94" s="35" t="s">
        <v>578</v>
      </c>
      <c r="P94" s="35" t="s">
        <v>612</v>
      </c>
      <c r="Q94" s="35">
        <v>40</v>
      </c>
      <c r="R94" s="53">
        <v>100</v>
      </c>
      <c r="S94" s="53">
        <v>100</v>
      </c>
      <c r="T94" s="53">
        <v>100</v>
      </c>
      <c r="U94" s="53">
        <v>100</v>
      </c>
      <c r="V94" s="64" t="s">
        <v>25</v>
      </c>
    </row>
    <row r="95" spans="1:22" s="65" customFormat="1" ht="45.75" customHeight="1">
      <c r="A95" s="336"/>
      <c r="B95" s="339"/>
      <c r="C95" s="375"/>
      <c r="D95" s="371" t="s">
        <v>383</v>
      </c>
      <c r="E95" s="333">
        <v>10</v>
      </c>
      <c r="F95" s="21" t="s">
        <v>119</v>
      </c>
      <c r="G95" s="63">
        <v>35</v>
      </c>
      <c r="H95" s="35" t="s">
        <v>613</v>
      </c>
      <c r="I95" s="35" t="s">
        <v>613</v>
      </c>
      <c r="J95" s="35">
        <v>30</v>
      </c>
      <c r="K95" s="35" t="s">
        <v>202</v>
      </c>
      <c r="L95" s="35" t="s">
        <v>614</v>
      </c>
      <c r="M95" s="35" t="s">
        <v>615</v>
      </c>
      <c r="N95" s="35" t="s">
        <v>615</v>
      </c>
      <c r="O95" s="35" t="s">
        <v>578</v>
      </c>
      <c r="P95" s="35" t="s">
        <v>616</v>
      </c>
      <c r="Q95" s="35">
        <v>25</v>
      </c>
      <c r="R95" s="53">
        <v>30</v>
      </c>
      <c r="S95" s="53">
        <v>30</v>
      </c>
      <c r="T95" s="53">
        <v>30</v>
      </c>
      <c r="U95" s="53">
        <v>30</v>
      </c>
      <c r="V95" s="64" t="s">
        <v>25</v>
      </c>
    </row>
    <row r="96" spans="1:22" s="65" customFormat="1" ht="73.5" customHeight="1">
      <c r="A96" s="336"/>
      <c r="B96" s="339"/>
      <c r="C96" s="375"/>
      <c r="D96" s="332"/>
      <c r="E96" s="334"/>
      <c r="F96" s="21" t="s">
        <v>120</v>
      </c>
      <c r="G96" s="63">
        <v>35</v>
      </c>
      <c r="H96" s="35" t="s">
        <v>617</v>
      </c>
      <c r="I96" s="35" t="s">
        <v>617</v>
      </c>
      <c r="J96" s="21" t="s">
        <v>618</v>
      </c>
      <c r="K96" s="35" t="s">
        <v>202</v>
      </c>
      <c r="L96" s="35" t="s">
        <v>619</v>
      </c>
      <c r="M96" s="35" t="s">
        <v>620</v>
      </c>
      <c r="N96" s="35" t="s">
        <v>620</v>
      </c>
      <c r="O96" s="35" t="s">
        <v>578</v>
      </c>
      <c r="P96" s="35" t="s">
        <v>621</v>
      </c>
      <c r="Q96" s="35">
        <v>18</v>
      </c>
      <c r="R96" s="68" t="s">
        <v>618</v>
      </c>
      <c r="S96" s="68" t="s">
        <v>618</v>
      </c>
      <c r="T96" s="68" t="s">
        <v>618</v>
      </c>
      <c r="U96" s="68" t="s">
        <v>618</v>
      </c>
      <c r="V96" s="64" t="s">
        <v>25</v>
      </c>
    </row>
    <row r="97" spans="1:22" s="65" customFormat="1" ht="81" customHeight="1">
      <c r="A97" s="336"/>
      <c r="B97" s="339"/>
      <c r="C97" s="375"/>
      <c r="D97" s="361"/>
      <c r="E97" s="356"/>
      <c r="F97" s="21" t="s">
        <v>121</v>
      </c>
      <c r="G97" s="63">
        <v>30</v>
      </c>
      <c r="H97" s="35" t="s">
        <v>622</v>
      </c>
      <c r="I97" s="35" t="s">
        <v>622</v>
      </c>
      <c r="J97" s="35">
        <v>4</v>
      </c>
      <c r="K97" s="35" t="s">
        <v>202</v>
      </c>
      <c r="L97" s="35" t="s">
        <v>623</v>
      </c>
      <c r="M97" s="35" t="s">
        <v>624</v>
      </c>
      <c r="N97" s="35" t="s">
        <v>625</v>
      </c>
      <c r="O97" s="35" t="s">
        <v>578</v>
      </c>
      <c r="P97" s="35" t="s">
        <v>626</v>
      </c>
      <c r="Q97" s="35">
        <v>3</v>
      </c>
      <c r="R97" s="53">
        <v>4</v>
      </c>
      <c r="S97" s="53">
        <v>4</v>
      </c>
      <c r="T97" s="53">
        <v>4</v>
      </c>
      <c r="U97" s="53">
        <v>4</v>
      </c>
      <c r="V97" s="64" t="s">
        <v>25</v>
      </c>
    </row>
    <row r="98" spans="1:22" s="65" customFormat="1" ht="45.75" customHeight="1">
      <c r="A98" s="336"/>
      <c r="B98" s="339"/>
      <c r="C98" s="375"/>
      <c r="D98" s="371" t="e">
        <f>#REF!</f>
        <v>#REF!</v>
      </c>
      <c r="E98" s="333">
        <v>10</v>
      </c>
      <c r="F98" s="21" t="s">
        <v>122</v>
      </c>
      <c r="G98" s="63">
        <v>50</v>
      </c>
      <c r="H98" s="352" t="s">
        <v>627</v>
      </c>
      <c r="I98" s="35" t="s">
        <v>628</v>
      </c>
      <c r="J98" s="35">
        <v>8</v>
      </c>
      <c r="K98" s="35" t="s">
        <v>185</v>
      </c>
      <c r="L98" s="35" t="s">
        <v>629</v>
      </c>
      <c r="M98" s="352" t="s">
        <v>630</v>
      </c>
      <c r="N98" s="35" t="s">
        <v>631</v>
      </c>
      <c r="O98" s="35" t="s">
        <v>578</v>
      </c>
      <c r="P98" s="35" t="s">
        <v>632</v>
      </c>
      <c r="Q98" s="35">
        <v>8</v>
      </c>
      <c r="R98" s="53">
        <v>2</v>
      </c>
      <c r="S98" s="53">
        <v>2</v>
      </c>
      <c r="T98" s="53">
        <v>2</v>
      </c>
      <c r="U98" s="53">
        <v>2</v>
      </c>
      <c r="V98" s="64" t="s">
        <v>25</v>
      </c>
    </row>
    <row r="99" spans="1:22" s="65" customFormat="1" ht="54.75" customHeight="1">
      <c r="A99" s="336"/>
      <c r="B99" s="339"/>
      <c r="C99" s="375"/>
      <c r="D99" s="361"/>
      <c r="E99" s="356"/>
      <c r="F99" s="21" t="s">
        <v>123</v>
      </c>
      <c r="G99" s="63">
        <v>50</v>
      </c>
      <c r="H99" s="352"/>
      <c r="I99" s="35" t="s">
        <v>633</v>
      </c>
      <c r="J99" s="35">
        <v>8</v>
      </c>
      <c r="K99" s="35" t="s">
        <v>185</v>
      </c>
      <c r="L99" s="35" t="s">
        <v>634</v>
      </c>
      <c r="M99" s="352"/>
      <c r="N99" s="35" t="s">
        <v>635</v>
      </c>
      <c r="O99" s="35" t="s">
        <v>578</v>
      </c>
      <c r="P99" s="35"/>
      <c r="Q99" s="35">
        <v>0</v>
      </c>
      <c r="R99" s="53">
        <v>2</v>
      </c>
      <c r="S99" s="53">
        <v>2</v>
      </c>
      <c r="T99" s="53">
        <v>2</v>
      </c>
      <c r="U99" s="53">
        <v>2</v>
      </c>
      <c r="V99" s="64" t="s">
        <v>25</v>
      </c>
    </row>
    <row r="100" spans="1:22" s="65" customFormat="1" ht="69.75" customHeight="1">
      <c r="A100" s="336"/>
      <c r="B100" s="339"/>
      <c r="C100" s="375"/>
      <c r="D100" s="371" t="e">
        <f>#REF!</f>
        <v>#REF!</v>
      </c>
      <c r="E100" s="333">
        <v>20</v>
      </c>
      <c r="F100" s="21" t="s">
        <v>124</v>
      </c>
      <c r="G100" s="63">
        <v>30</v>
      </c>
      <c r="H100" s="35" t="s">
        <v>636</v>
      </c>
      <c r="I100" s="35" t="s">
        <v>637</v>
      </c>
      <c r="J100" s="35">
        <v>1</v>
      </c>
      <c r="K100" s="35" t="s">
        <v>202</v>
      </c>
      <c r="L100" s="35" t="s">
        <v>638</v>
      </c>
      <c r="M100" s="35" t="s">
        <v>639</v>
      </c>
      <c r="N100" s="35" t="s">
        <v>639</v>
      </c>
      <c r="O100" s="35" t="s">
        <v>578</v>
      </c>
      <c r="P100" s="35" t="s">
        <v>640</v>
      </c>
      <c r="Q100" s="35">
        <v>0</v>
      </c>
      <c r="R100" s="53">
        <v>1</v>
      </c>
      <c r="S100" s="53">
        <v>1</v>
      </c>
      <c r="T100" s="53">
        <v>1</v>
      </c>
      <c r="U100" s="53">
        <v>1</v>
      </c>
      <c r="V100" s="64" t="s">
        <v>25</v>
      </c>
    </row>
    <row r="101" spans="1:22" s="65" customFormat="1" ht="67.5" customHeight="1">
      <c r="A101" s="336"/>
      <c r="B101" s="339"/>
      <c r="C101" s="375"/>
      <c r="D101" s="361"/>
      <c r="E101" s="356"/>
      <c r="F101" s="21" t="s">
        <v>125</v>
      </c>
      <c r="G101" s="63">
        <v>70</v>
      </c>
      <c r="H101" s="35" t="s">
        <v>641</v>
      </c>
      <c r="I101" s="35" t="s">
        <v>642</v>
      </c>
      <c r="J101" s="35">
        <v>6</v>
      </c>
      <c r="K101" s="35" t="s">
        <v>202</v>
      </c>
      <c r="L101" s="35" t="s">
        <v>643</v>
      </c>
      <c r="M101" s="35" t="s">
        <v>644</v>
      </c>
      <c r="N101" s="35" t="s">
        <v>644</v>
      </c>
      <c r="O101" s="35" t="s">
        <v>350</v>
      </c>
      <c r="P101" s="35" t="s">
        <v>645</v>
      </c>
      <c r="Q101" s="35">
        <v>6</v>
      </c>
      <c r="R101" s="53">
        <v>6</v>
      </c>
      <c r="S101" s="53">
        <v>6</v>
      </c>
      <c r="T101" s="53">
        <v>6</v>
      </c>
      <c r="U101" s="53">
        <v>6</v>
      </c>
      <c r="V101" s="64" t="s">
        <v>25</v>
      </c>
    </row>
    <row r="102" spans="1:22" s="17" customFormat="1">
      <c r="A102" s="74" t="s">
        <v>61</v>
      </c>
      <c r="B102" s="75"/>
      <c r="C102" s="74"/>
      <c r="D102" s="75"/>
      <c r="E102" s="75"/>
      <c r="F102" s="75"/>
      <c r="G102" s="75"/>
      <c r="H102" s="75"/>
      <c r="I102" s="75"/>
      <c r="J102" s="75"/>
      <c r="K102" s="75"/>
      <c r="L102" s="75"/>
      <c r="M102" s="75"/>
      <c r="N102" s="75"/>
      <c r="O102" s="76"/>
      <c r="P102" s="75"/>
      <c r="Q102" s="75"/>
      <c r="R102" s="75"/>
      <c r="S102" s="75"/>
      <c r="T102" s="75"/>
      <c r="U102" s="75"/>
      <c r="V102" s="77"/>
    </row>
    <row r="103" spans="1:22" s="78" customFormat="1" ht="94.5" customHeight="1">
      <c r="A103" s="368" t="str">
        <f>'[1]2_ESTRUCTURA_PDM'!H18</f>
        <v>1.3.01</v>
      </c>
      <c r="B103" s="333">
        <f>'[1]2_ESTRUCTURA_PDM'!I18</f>
        <v>10</v>
      </c>
      <c r="C103" s="353" t="str">
        <f>'[1]2_ESTRUCTURA_PDM'!J18</f>
        <v>Infancia y adolescencia segura y protegida</v>
      </c>
      <c r="D103" s="371" t="e">
        <f>#REF!</f>
        <v>#REF!</v>
      </c>
      <c r="E103" s="333" t="e">
        <f>#REF!</f>
        <v>#REF!</v>
      </c>
      <c r="F103" s="21" t="s">
        <v>127</v>
      </c>
      <c r="G103" s="22">
        <v>23</v>
      </c>
      <c r="H103" s="35" t="s">
        <v>646</v>
      </c>
      <c r="I103" s="35" t="s">
        <v>646</v>
      </c>
      <c r="J103" s="35">
        <v>4</v>
      </c>
      <c r="K103" s="35" t="s">
        <v>185</v>
      </c>
      <c r="L103" s="35" t="s">
        <v>647</v>
      </c>
      <c r="M103" s="35" t="s">
        <v>648</v>
      </c>
      <c r="N103" s="35" t="s">
        <v>649</v>
      </c>
      <c r="O103" s="35" t="s">
        <v>541</v>
      </c>
      <c r="P103" s="35">
        <v>0</v>
      </c>
      <c r="Q103" s="35">
        <v>0</v>
      </c>
      <c r="R103" s="53">
        <v>0</v>
      </c>
      <c r="S103" s="53">
        <v>2</v>
      </c>
      <c r="T103" s="53">
        <v>1</v>
      </c>
      <c r="U103" s="53">
        <v>1</v>
      </c>
      <c r="V103" s="35" t="s">
        <v>63</v>
      </c>
    </row>
    <row r="104" spans="1:22" s="78" customFormat="1" ht="87" customHeight="1">
      <c r="A104" s="352"/>
      <c r="B104" s="334"/>
      <c r="C104" s="354"/>
      <c r="D104" s="332"/>
      <c r="E104" s="334"/>
      <c r="F104" s="21" t="s">
        <v>129</v>
      </c>
      <c r="G104" s="22">
        <v>23</v>
      </c>
      <c r="H104" s="35" t="s">
        <v>650</v>
      </c>
      <c r="I104" s="35" t="s">
        <v>650</v>
      </c>
      <c r="J104" s="35">
        <v>4</v>
      </c>
      <c r="K104" s="35" t="s">
        <v>185</v>
      </c>
      <c r="L104" s="35" t="s">
        <v>651</v>
      </c>
      <c r="M104" s="35" t="s">
        <v>648</v>
      </c>
      <c r="N104" s="35" t="s">
        <v>652</v>
      </c>
      <c r="O104" s="35" t="s">
        <v>541</v>
      </c>
      <c r="P104" s="35" t="s">
        <v>58</v>
      </c>
      <c r="Q104" s="35">
        <v>0</v>
      </c>
      <c r="R104" s="53">
        <v>0</v>
      </c>
      <c r="S104" s="53">
        <v>1</v>
      </c>
      <c r="T104" s="53">
        <v>2</v>
      </c>
      <c r="U104" s="53">
        <v>1</v>
      </c>
      <c r="V104" s="35" t="s">
        <v>63</v>
      </c>
    </row>
    <row r="105" spans="1:22" s="78" customFormat="1" ht="88.5" customHeight="1">
      <c r="A105" s="352"/>
      <c r="B105" s="334"/>
      <c r="C105" s="354"/>
      <c r="D105" s="332"/>
      <c r="E105" s="334"/>
      <c r="F105" s="21" t="s">
        <v>131</v>
      </c>
      <c r="G105" s="22">
        <v>23</v>
      </c>
      <c r="H105" s="35" t="s">
        <v>653</v>
      </c>
      <c r="I105" s="35" t="s">
        <v>654</v>
      </c>
      <c r="J105" s="35">
        <v>4</v>
      </c>
      <c r="K105" s="35" t="s">
        <v>185</v>
      </c>
      <c r="L105" s="35" t="s">
        <v>655</v>
      </c>
      <c r="M105" s="35" t="s">
        <v>656</v>
      </c>
      <c r="N105" s="35" t="s">
        <v>657</v>
      </c>
      <c r="O105" s="35" t="s">
        <v>541</v>
      </c>
      <c r="P105" s="35" t="s">
        <v>658</v>
      </c>
      <c r="Q105" s="35">
        <v>1</v>
      </c>
      <c r="R105" s="53">
        <v>1</v>
      </c>
      <c r="S105" s="53">
        <v>1</v>
      </c>
      <c r="T105" s="53">
        <v>1</v>
      </c>
      <c r="U105" s="53">
        <v>1</v>
      </c>
      <c r="V105" s="35" t="s">
        <v>63</v>
      </c>
    </row>
    <row r="106" spans="1:22" s="78" customFormat="1" ht="75.75" customHeight="1">
      <c r="A106" s="352"/>
      <c r="B106" s="334"/>
      <c r="C106" s="354"/>
      <c r="D106" s="332"/>
      <c r="E106" s="334"/>
      <c r="F106" s="21" t="s">
        <v>132</v>
      </c>
      <c r="G106" s="22">
        <v>8</v>
      </c>
      <c r="H106" s="35" t="s">
        <v>659</v>
      </c>
      <c r="I106" s="35" t="s">
        <v>660</v>
      </c>
      <c r="J106" s="35">
        <v>100</v>
      </c>
      <c r="K106" s="35" t="s">
        <v>202</v>
      </c>
      <c r="L106" s="35" t="s">
        <v>661</v>
      </c>
      <c r="M106" s="35" t="s">
        <v>662</v>
      </c>
      <c r="N106" s="35" t="s">
        <v>663</v>
      </c>
      <c r="O106" s="35" t="s">
        <v>541</v>
      </c>
      <c r="P106" s="35" t="s">
        <v>664</v>
      </c>
      <c r="Q106" s="71"/>
      <c r="R106" s="53">
        <v>100</v>
      </c>
      <c r="S106" s="53">
        <v>100</v>
      </c>
      <c r="T106" s="53">
        <v>100</v>
      </c>
      <c r="U106" s="53">
        <v>100</v>
      </c>
      <c r="V106" s="79" t="s">
        <v>145</v>
      </c>
    </row>
    <row r="107" spans="1:22" s="78" customFormat="1" ht="75.75" customHeight="1">
      <c r="A107" s="352"/>
      <c r="B107" s="334"/>
      <c r="C107" s="354"/>
      <c r="D107" s="361"/>
      <c r="E107" s="356"/>
      <c r="F107" s="21" t="s">
        <v>133</v>
      </c>
      <c r="G107" s="22">
        <v>23</v>
      </c>
      <c r="H107" s="35" t="s">
        <v>665</v>
      </c>
      <c r="I107" s="35" t="s">
        <v>665</v>
      </c>
      <c r="J107" s="35">
        <v>4</v>
      </c>
      <c r="K107" s="35" t="s">
        <v>185</v>
      </c>
      <c r="L107" s="35" t="s">
        <v>666</v>
      </c>
      <c r="M107" s="35" t="s">
        <v>667</v>
      </c>
      <c r="N107" s="35" t="s">
        <v>668</v>
      </c>
      <c r="O107" s="35" t="s">
        <v>541</v>
      </c>
      <c r="P107" s="35" t="s">
        <v>58</v>
      </c>
      <c r="Q107" s="35">
        <v>0</v>
      </c>
      <c r="R107" s="53">
        <v>1</v>
      </c>
      <c r="S107" s="53">
        <v>1</v>
      </c>
      <c r="T107" s="53">
        <v>1</v>
      </c>
      <c r="U107" s="53">
        <v>1</v>
      </c>
      <c r="V107" s="79" t="s">
        <v>145</v>
      </c>
    </row>
    <row r="108" spans="1:22" s="65" customFormat="1" ht="97.5" customHeight="1">
      <c r="A108" s="352"/>
      <c r="B108" s="356"/>
      <c r="C108" s="358"/>
      <c r="D108" s="21" t="e">
        <f>#REF!</f>
        <v>#REF!</v>
      </c>
      <c r="E108" s="22" t="e">
        <f>#REF!</f>
        <v>#REF!</v>
      </c>
      <c r="F108" s="21" t="s">
        <v>134</v>
      </c>
      <c r="G108" s="22">
        <v>100</v>
      </c>
      <c r="H108" s="35" t="s">
        <v>669</v>
      </c>
      <c r="I108" s="35" t="s">
        <v>669</v>
      </c>
      <c r="J108" s="35">
        <v>140</v>
      </c>
      <c r="K108" s="35" t="s">
        <v>202</v>
      </c>
      <c r="L108" s="35" t="s">
        <v>670</v>
      </c>
      <c r="M108" s="35" t="s">
        <v>671</v>
      </c>
      <c r="N108" s="35" t="s">
        <v>672</v>
      </c>
      <c r="O108" s="35" t="s">
        <v>541</v>
      </c>
      <c r="P108" s="35" t="s">
        <v>673</v>
      </c>
      <c r="Q108" s="35">
        <v>12</v>
      </c>
      <c r="R108" s="53">
        <v>140</v>
      </c>
      <c r="S108" s="53">
        <v>140</v>
      </c>
      <c r="T108" s="53">
        <v>140</v>
      </c>
      <c r="U108" s="53">
        <v>140</v>
      </c>
      <c r="V108" s="35" t="s">
        <v>65</v>
      </c>
    </row>
    <row r="109" spans="1:22" s="78" customFormat="1" ht="81" customHeight="1">
      <c r="A109" s="368" t="str">
        <f>'[1]2_ESTRUCTURA_PDM'!H19</f>
        <v>1.3.02</v>
      </c>
      <c r="B109" s="333">
        <f>'[1]2_ESTRUCTURA_PDM'!I19</f>
        <v>20</v>
      </c>
      <c r="C109" s="358" t="str">
        <f>'[1]2_ESTRUCTURA_PDM'!J19</f>
        <v>Equidad de género y empoderamiento de las mujeres</v>
      </c>
      <c r="D109" s="370" t="e">
        <f>#REF!</f>
        <v>#REF!</v>
      </c>
      <c r="E109" s="333" t="e">
        <f>#REF!</f>
        <v>#REF!</v>
      </c>
      <c r="F109" s="50" t="s">
        <v>136</v>
      </c>
      <c r="G109" s="80">
        <v>10</v>
      </c>
      <c r="H109" s="79" t="s">
        <v>674</v>
      </c>
      <c r="I109" s="79" t="s">
        <v>674</v>
      </c>
      <c r="J109" s="79">
        <v>1</v>
      </c>
      <c r="K109" s="79" t="s">
        <v>202</v>
      </c>
      <c r="L109" s="35" t="s">
        <v>675</v>
      </c>
      <c r="M109" s="81" t="s">
        <v>70</v>
      </c>
      <c r="N109" s="35" t="s">
        <v>676</v>
      </c>
      <c r="O109" s="35" t="s">
        <v>541</v>
      </c>
      <c r="P109" s="79" t="s">
        <v>35</v>
      </c>
      <c r="Q109" s="79">
        <v>0</v>
      </c>
      <c r="R109" s="82">
        <v>0</v>
      </c>
      <c r="S109" s="82">
        <v>1</v>
      </c>
      <c r="T109" s="82">
        <v>1</v>
      </c>
      <c r="U109" s="82">
        <v>1</v>
      </c>
      <c r="V109" s="35" t="s">
        <v>67</v>
      </c>
    </row>
    <row r="110" spans="1:22" s="78" customFormat="1" ht="99" customHeight="1">
      <c r="A110" s="352"/>
      <c r="B110" s="334"/>
      <c r="C110" s="373"/>
      <c r="D110" s="332"/>
      <c r="E110" s="334"/>
      <c r="F110" s="21" t="s">
        <v>138</v>
      </c>
      <c r="G110" s="83">
        <v>10</v>
      </c>
      <c r="H110" s="79" t="s">
        <v>677</v>
      </c>
      <c r="I110" s="79" t="s">
        <v>677</v>
      </c>
      <c r="J110" s="35">
        <v>2</v>
      </c>
      <c r="K110" s="35" t="s">
        <v>96</v>
      </c>
      <c r="L110" s="35" t="s">
        <v>678</v>
      </c>
      <c r="M110" s="35" t="s">
        <v>679</v>
      </c>
      <c r="N110" s="35" t="s">
        <v>680</v>
      </c>
      <c r="O110" s="35" t="s">
        <v>541</v>
      </c>
      <c r="P110" s="35" t="s">
        <v>681</v>
      </c>
      <c r="Q110" s="35" t="s">
        <v>35</v>
      </c>
      <c r="R110" s="53">
        <v>0</v>
      </c>
      <c r="S110" s="53">
        <v>1</v>
      </c>
      <c r="T110" s="53">
        <v>1</v>
      </c>
      <c r="U110" s="53">
        <v>0</v>
      </c>
      <c r="V110" s="35" t="s">
        <v>67</v>
      </c>
    </row>
    <row r="111" spans="1:22" s="78" customFormat="1" ht="72.75" customHeight="1">
      <c r="A111" s="352"/>
      <c r="B111" s="334"/>
      <c r="C111" s="373"/>
      <c r="D111" s="332"/>
      <c r="E111" s="334"/>
      <c r="F111" s="35">
        <v>100</v>
      </c>
      <c r="G111" s="22">
        <v>10</v>
      </c>
      <c r="H111" s="79" t="s">
        <v>682</v>
      </c>
      <c r="I111" s="35" t="s">
        <v>682</v>
      </c>
      <c r="J111" s="35">
        <v>4</v>
      </c>
      <c r="K111" s="35" t="s">
        <v>185</v>
      </c>
      <c r="L111" s="35" t="s">
        <v>683</v>
      </c>
      <c r="M111" s="79" t="s">
        <v>684</v>
      </c>
      <c r="N111" s="35" t="s">
        <v>685</v>
      </c>
      <c r="O111" s="35" t="s">
        <v>381</v>
      </c>
      <c r="P111" s="35" t="s">
        <v>35</v>
      </c>
      <c r="Q111" s="35" t="s">
        <v>35</v>
      </c>
      <c r="R111" s="53">
        <v>1</v>
      </c>
      <c r="S111" s="53">
        <v>1</v>
      </c>
      <c r="T111" s="53">
        <v>1</v>
      </c>
      <c r="U111" s="53">
        <v>1</v>
      </c>
      <c r="V111" s="35" t="s">
        <v>67</v>
      </c>
    </row>
    <row r="112" spans="1:22" s="78" customFormat="1" ht="125.25" customHeight="1">
      <c r="A112" s="352"/>
      <c r="B112" s="334"/>
      <c r="C112" s="373"/>
      <c r="D112" s="332"/>
      <c r="E112" s="334"/>
      <c r="F112" s="35">
        <v>101</v>
      </c>
      <c r="G112" s="22">
        <v>20</v>
      </c>
      <c r="H112" s="35" t="s">
        <v>686</v>
      </c>
      <c r="I112" s="35" t="s">
        <v>686</v>
      </c>
      <c r="J112" s="35">
        <v>16</v>
      </c>
      <c r="K112" s="35" t="s">
        <v>687</v>
      </c>
      <c r="L112" s="35" t="s">
        <v>688</v>
      </c>
      <c r="M112" s="35" t="s">
        <v>689</v>
      </c>
      <c r="N112" s="35" t="s">
        <v>690</v>
      </c>
      <c r="O112" s="35" t="s">
        <v>541</v>
      </c>
      <c r="P112" s="35" t="s">
        <v>691</v>
      </c>
      <c r="Q112" s="35" t="s">
        <v>35</v>
      </c>
      <c r="R112" s="53">
        <v>4</v>
      </c>
      <c r="S112" s="53">
        <v>4</v>
      </c>
      <c r="T112" s="53">
        <v>4</v>
      </c>
      <c r="U112" s="53">
        <v>4</v>
      </c>
      <c r="V112" s="35" t="s">
        <v>67</v>
      </c>
    </row>
    <row r="113" spans="1:22" s="78" customFormat="1" ht="120.75" customHeight="1">
      <c r="A113" s="352"/>
      <c r="B113" s="334"/>
      <c r="C113" s="373"/>
      <c r="D113" s="332"/>
      <c r="E113" s="334"/>
      <c r="F113" s="35">
        <v>102</v>
      </c>
      <c r="G113" s="22">
        <v>20</v>
      </c>
      <c r="H113" s="35" t="s">
        <v>692</v>
      </c>
      <c r="I113" s="35" t="s">
        <v>692</v>
      </c>
      <c r="J113" s="35">
        <v>1</v>
      </c>
      <c r="K113" s="35" t="s">
        <v>202</v>
      </c>
      <c r="L113" s="35" t="s">
        <v>693</v>
      </c>
      <c r="M113" s="35" t="s">
        <v>694</v>
      </c>
      <c r="N113" s="35" t="s">
        <v>695</v>
      </c>
      <c r="O113" s="35" t="s">
        <v>541</v>
      </c>
      <c r="P113" s="35" t="s">
        <v>35</v>
      </c>
      <c r="Q113" s="35" t="s">
        <v>35</v>
      </c>
      <c r="R113" s="53">
        <v>1</v>
      </c>
      <c r="S113" s="53">
        <v>1</v>
      </c>
      <c r="T113" s="53">
        <v>1</v>
      </c>
      <c r="U113" s="53">
        <v>1</v>
      </c>
      <c r="V113" s="35" t="s">
        <v>67</v>
      </c>
    </row>
    <row r="114" spans="1:22" s="78" customFormat="1" ht="113.25" customHeight="1">
      <c r="A114" s="352"/>
      <c r="B114" s="334"/>
      <c r="C114" s="373"/>
      <c r="D114" s="332"/>
      <c r="E114" s="334"/>
      <c r="F114" s="35">
        <v>103</v>
      </c>
      <c r="G114" s="22">
        <v>10</v>
      </c>
      <c r="H114" s="79" t="s">
        <v>696</v>
      </c>
      <c r="I114" s="35" t="s">
        <v>696</v>
      </c>
      <c r="J114" s="35">
        <v>1</v>
      </c>
      <c r="K114" s="35" t="s">
        <v>202</v>
      </c>
      <c r="L114" s="35" t="s">
        <v>697</v>
      </c>
      <c r="M114" s="35" t="s">
        <v>698</v>
      </c>
      <c r="N114" s="35" t="s">
        <v>699</v>
      </c>
      <c r="O114" s="35" t="s">
        <v>541</v>
      </c>
      <c r="P114" s="35" t="s">
        <v>35</v>
      </c>
      <c r="Q114" s="35" t="s">
        <v>35</v>
      </c>
      <c r="R114" s="53">
        <v>0</v>
      </c>
      <c r="S114" s="53">
        <v>1</v>
      </c>
      <c r="T114" s="53">
        <v>1</v>
      </c>
      <c r="U114" s="53">
        <v>1</v>
      </c>
      <c r="V114" s="35" t="s">
        <v>67</v>
      </c>
    </row>
    <row r="115" spans="1:22" s="78" customFormat="1" ht="141.75" customHeight="1">
      <c r="A115" s="352"/>
      <c r="B115" s="334"/>
      <c r="C115" s="373"/>
      <c r="D115" s="332"/>
      <c r="E115" s="334"/>
      <c r="F115" s="35">
        <v>104</v>
      </c>
      <c r="G115" s="22">
        <v>10</v>
      </c>
      <c r="H115" s="35" t="s">
        <v>700</v>
      </c>
      <c r="I115" s="35" t="s">
        <v>700</v>
      </c>
      <c r="J115" s="35">
        <v>1</v>
      </c>
      <c r="K115" s="35" t="s">
        <v>202</v>
      </c>
      <c r="L115" s="35" t="s">
        <v>701</v>
      </c>
      <c r="M115" s="35" t="s">
        <v>702</v>
      </c>
      <c r="N115" s="35" t="s">
        <v>703</v>
      </c>
      <c r="O115" s="35" t="s">
        <v>541</v>
      </c>
      <c r="P115" s="35" t="s">
        <v>35</v>
      </c>
      <c r="Q115" s="35" t="s">
        <v>35</v>
      </c>
      <c r="R115" s="53">
        <v>0</v>
      </c>
      <c r="S115" s="53">
        <v>1</v>
      </c>
      <c r="T115" s="53">
        <v>1</v>
      </c>
      <c r="U115" s="53">
        <v>1</v>
      </c>
      <c r="V115" s="35" t="s">
        <v>67</v>
      </c>
    </row>
    <row r="116" spans="1:22" s="78" customFormat="1" ht="99.75" customHeight="1">
      <c r="A116" s="352"/>
      <c r="B116" s="356"/>
      <c r="C116" s="373"/>
      <c r="D116" s="361"/>
      <c r="E116" s="356"/>
      <c r="F116" s="35">
        <v>105</v>
      </c>
      <c r="G116" s="22">
        <v>10</v>
      </c>
      <c r="H116" s="35" t="s">
        <v>704</v>
      </c>
      <c r="I116" s="35" t="s">
        <v>704</v>
      </c>
      <c r="J116" s="35">
        <v>1</v>
      </c>
      <c r="K116" s="35" t="s">
        <v>202</v>
      </c>
      <c r="L116" s="35" t="s">
        <v>705</v>
      </c>
      <c r="M116" s="35" t="s">
        <v>706</v>
      </c>
      <c r="N116" s="35" t="s">
        <v>707</v>
      </c>
      <c r="O116" s="35" t="s">
        <v>541</v>
      </c>
      <c r="P116" s="35" t="s">
        <v>708</v>
      </c>
      <c r="Q116" s="35" t="s">
        <v>35</v>
      </c>
      <c r="R116" s="53">
        <v>0</v>
      </c>
      <c r="S116" s="53">
        <v>1</v>
      </c>
      <c r="T116" s="53">
        <v>1</v>
      </c>
      <c r="U116" s="53">
        <v>1</v>
      </c>
      <c r="V116" s="35" t="s">
        <v>67</v>
      </c>
    </row>
    <row r="117" spans="1:22" s="78" customFormat="1" ht="78.75" customHeight="1">
      <c r="A117" s="368" t="str">
        <f>'[1]2_ESTRUCTURA_PDM'!H20</f>
        <v>1.3.03</v>
      </c>
      <c r="B117" s="333">
        <f>'[1]2_ESTRUCTURA_PDM'!I20</f>
        <v>10</v>
      </c>
      <c r="C117" s="373" t="str">
        <f>'[1]2_ESTRUCTURA_PDM'!J20</f>
        <v>Juventudes reconocidas en el marco de la construcción de ciudadanía</v>
      </c>
      <c r="D117" s="371" t="e">
        <f>#REF!</f>
        <v>#REF!</v>
      </c>
      <c r="E117" s="333" t="e">
        <f>#REF!</f>
        <v>#REF!</v>
      </c>
      <c r="F117" s="35">
        <v>106</v>
      </c>
      <c r="G117" s="22">
        <v>25</v>
      </c>
      <c r="H117" s="35" t="s">
        <v>709</v>
      </c>
      <c r="I117" s="35" t="s">
        <v>709</v>
      </c>
      <c r="J117" s="35">
        <v>1</v>
      </c>
      <c r="K117" s="35" t="s">
        <v>202</v>
      </c>
      <c r="L117" s="35" t="s">
        <v>710</v>
      </c>
      <c r="M117" s="35" t="s">
        <v>711</v>
      </c>
      <c r="N117" s="35" t="s">
        <v>712</v>
      </c>
      <c r="O117" s="35" t="s">
        <v>541</v>
      </c>
      <c r="P117" s="35" t="s">
        <v>713</v>
      </c>
      <c r="Q117" s="35">
        <v>1</v>
      </c>
      <c r="R117" s="53">
        <v>1</v>
      </c>
      <c r="S117" s="53">
        <v>1</v>
      </c>
      <c r="T117" s="53">
        <v>1</v>
      </c>
      <c r="U117" s="53">
        <v>1</v>
      </c>
      <c r="V117" s="35" t="s">
        <v>63</v>
      </c>
    </row>
    <row r="118" spans="1:22" s="78" customFormat="1" ht="92.25" customHeight="1">
      <c r="A118" s="352"/>
      <c r="B118" s="334"/>
      <c r="C118" s="373"/>
      <c r="D118" s="332"/>
      <c r="E118" s="334"/>
      <c r="F118" s="35">
        <v>107</v>
      </c>
      <c r="G118" s="22">
        <v>25</v>
      </c>
      <c r="H118" s="35" t="s">
        <v>714</v>
      </c>
      <c r="I118" s="35" t="s">
        <v>714</v>
      </c>
      <c r="J118" s="35">
        <v>4</v>
      </c>
      <c r="K118" s="35" t="s">
        <v>185</v>
      </c>
      <c r="L118" s="35" t="s">
        <v>715</v>
      </c>
      <c r="M118" s="35" t="s">
        <v>648</v>
      </c>
      <c r="N118" s="35" t="s">
        <v>716</v>
      </c>
      <c r="O118" s="35" t="s">
        <v>541</v>
      </c>
      <c r="P118" s="35" t="s">
        <v>35</v>
      </c>
      <c r="Q118" s="35" t="s">
        <v>35</v>
      </c>
      <c r="R118" s="53">
        <v>1</v>
      </c>
      <c r="S118" s="53">
        <v>1</v>
      </c>
      <c r="T118" s="53">
        <v>1</v>
      </c>
      <c r="U118" s="53">
        <v>1</v>
      </c>
      <c r="V118" s="35" t="s">
        <v>63</v>
      </c>
    </row>
    <row r="119" spans="1:22" s="78" customFormat="1" ht="92.25" customHeight="1">
      <c r="A119" s="352"/>
      <c r="B119" s="334"/>
      <c r="C119" s="373"/>
      <c r="D119" s="332"/>
      <c r="E119" s="334"/>
      <c r="F119" s="35">
        <v>108</v>
      </c>
      <c r="G119" s="22">
        <v>25</v>
      </c>
      <c r="H119" s="35" t="s">
        <v>717</v>
      </c>
      <c r="I119" s="35" t="s">
        <v>717</v>
      </c>
      <c r="J119" s="35">
        <v>4</v>
      </c>
      <c r="K119" s="35" t="s">
        <v>185</v>
      </c>
      <c r="L119" s="35" t="s">
        <v>718</v>
      </c>
      <c r="M119" s="35" t="s">
        <v>656</v>
      </c>
      <c r="N119" s="35" t="s">
        <v>719</v>
      </c>
      <c r="O119" s="35" t="s">
        <v>541</v>
      </c>
      <c r="P119" s="35" t="s">
        <v>720</v>
      </c>
      <c r="Q119" s="35">
        <v>1</v>
      </c>
      <c r="R119" s="53">
        <v>1</v>
      </c>
      <c r="S119" s="53">
        <v>1</v>
      </c>
      <c r="T119" s="53">
        <v>1</v>
      </c>
      <c r="U119" s="53">
        <v>1</v>
      </c>
      <c r="V119" s="35" t="s">
        <v>63</v>
      </c>
    </row>
    <row r="120" spans="1:22" s="78" customFormat="1" ht="90" customHeight="1">
      <c r="A120" s="352"/>
      <c r="B120" s="356"/>
      <c r="C120" s="373"/>
      <c r="D120" s="361"/>
      <c r="E120" s="356"/>
      <c r="F120" s="35">
        <v>109</v>
      </c>
      <c r="G120" s="22">
        <v>25</v>
      </c>
      <c r="H120" s="35" t="s">
        <v>721</v>
      </c>
      <c r="I120" s="35" t="s">
        <v>721</v>
      </c>
      <c r="J120" s="35">
        <v>4</v>
      </c>
      <c r="K120" s="35" t="s">
        <v>185</v>
      </c>
      <c r="L120" s="35" t="s">
        <v>722</v>
      </c>
      <c r="M120" s="35" t="s">
        <v>723</v>
      </c>
      <c r="N120" s="35" t="s">
        <v>724</v>
      </c>
      <c r="O120" s="35" t="s">
        <v>541</v>
      </c>
      <c r="P120" s="35" t="s">
        <v>58</v>
      </c>
      <c r="Q120" s="35">
        <v>0</v>
      </c>
      <c r="R120" s="53">
        <v>1</v>
      </c>
      <c r="S120" s="53">
        <v>1</v>
      </c>
      <c r="T120" s="53">
        <v>1</v>
      </c>
      <c r="U120" s="53">
        <v>1</v>
      </c>
      <c r="V120" s="35" t="s">
        <v>63</v>
      </c>
    </row>
    <row r="121" spans="1:22" s="78" customFormat="1" ht="267" customHeight="1">
      <c r="A121" s="368" t="str">
        <f>'[1]2_ESTRUCTURA_PDM'!H21</f>
        <v>1.3.04</v>
      </c>
      <c r="B121" s="333">
        <f>'[1]2_ESTRUCTURA_PDM'!I21</f>
        <v>10</v>
      </c>
      <c r="C121" s="373" t="str">
        <f>'[1]2_ESTRUCTURA_PDM'!J21</f>
        <v>Envejecimiento y vejez: un enfoque que define y construye sociedad</v>
      </c>
      <c r="D121" s="371" t="e">
        <f>#REF!</f>
        <v>#REF!</v>
      </c>
      <c r="E121" s="333" t="e">
        <f>#REF!</f>
        <v>#REF!</v>
      </c>
      <c r="F121" s="35">
        <v>110</v>
      </c>
      <c r="G121" s="22">
        <v>60</v>
      </c>
      <c r="H121" s="35" t="s">
        <v>725</v>
      </c>
      <c r="I121" s="35" t="s">
        <v>725</v>
      </c>
      <c r="J121" s="35">
        <v>5</v>
      </c>
      <c r="K121" s="35" t="s">
        <v>202</v>
      </c>
      <c r="L121" s="35" t="s">
        <v>726</v>
      </c>
      <c r="M121" s="35" t="s">
        <v>727</v>
      </c>
      <c r="N121" s="35" t="s">
        <v>728</v>
      </c>
      <c r="O121" s="35" t="s">
        <v>541</v>
      </c>
      <c r="P121" s="35" t="s">
        <v>729</v>
      </c>
      <c r="Q121" s="35">
        <v>5</v>
      </c>
      <c r="R121" s="53">
        <v>5</v>
      </c>
      <c r="S121" s="53">
        <v>5</v>
      </c>
      <c r="T121" s="53">
        <v>5</v>
      </c>
      <c r="U121" s="53">
        <v>5</v>
      </c>
      <c r="V121" s="35" t="s">
        <v>63</v>
      </c>
    </row>
    <row r="122" spans="1:22" s="78" customFormat="1" ht="137.25" customHeight="1">
      <c r="A122" s="352"/>
      <c r="B122" s="334"/>
      <c r="C122" s="373"/>
      <c r="D122" s="332"/>
      <c r="E122" s="334"/>
      <c r="F122" s="35">
        <v>111</v>
      </c>
      <c r="G122" s="22">
        <v>15</v>
      </c>
      <c r="H122" s="35" t="s">
        <v>730</v>
      </c>
      <c r="I122" s="35" t="s">
        <v>731</v>
      </c>
      <c r="J122" s="35">
        <v>1</v>
      </c>
      <c r="K122" s="35" t="s">
        <v>202</v>
      </c>
      <c r="L122" s="35" t="s">
        <v>732</v>
      </c>
      <c r="M122" s="35" t="s">
        <v>733</v>
      </c>
      <c r="N122" s="35" t="s">
        <v>733</v>
      </c>
      <c r="O122" s="35" t="s">
        <v>541</v>
      </c>
      <c r="P122" s="35" t="s">
        <v>58</v>
      </c>
      <c r="Q122" s="35">
        <v>0</v>
      </c>
      <c r="R122" s="53">
        <v>1</v>
      </c>
      <c r="S122" s="53">
        <v>1</v>
      </c>
      <c r="T122" s="53">
        <v>1</v>
      </c>
      <c r="U122" s="53">
        <v>1</v>
      </c>
      <c r="V122" s="35" t="s">
        <v>63</v>
      </c>
    </row>
    <row r="123" spans="1:22" s="78" customFormat="1" ht="96.75" customHeight="1">
      <c r="A123" s="352"/>
      <c r="B123" s="334"/>
      <c r="C123" s="373"/>
      <c r="D123" s="332"/>
      <c r="E123" s="334"/>
      <c r="F123" s="35">
        <v>112</v>
      </c>
      <c r="G123" s="22">
        <v>15</v>
      </c>
      <c r="H123" s="35" t="s">
        <v>734</v>
      </c>
      <c r="I123" s="35" t="s">
        <v>734</v>
      </c>
      <c r="J123" s="35">
        <v>4</v>
      </c>
      <c r="K123" s="35" t="s">
        <v>185</v>
      </c>
      <c r="L123" s="35" t="s">
        <v>735</v>
      </c>
      <c r="M123" s="35" t="s">
        <v>656</v>
      </c>
      <c r="N123" s="35" t="s">
        <v>736</v>
      </c>
      <c r="O123" s="35" t="s">
        <v>541</v>
      </c>
      <c r="P123" s="35" t="s">
        <v>58</v>
      </c>
      <c r="Q123" s="35">
        <v>0</v>
      </c>
      <c r="R123" s="53">
        <v>1</v>
      </c>
      <c r="S123" s="53">
        <v>1</v>
      </c>
      <c r="T123" s="53">
        <v>1</v>
      </c>
      <c r="U123" s="53">
        <v>1</v>
      </c>
      <c r="V123" s="35" t="s">
        <v>63</v>
      </c>
    </row>
    <row r="124" spans="1:22" s="78" customFormat="1" ht="102" customHeight="1">
      <c r="A124" s="352"/>
      <c r="B124" s="356"/>
      <c r="C124" s="373"/>
      <c r="D124" s="361"/>
      <c r="E124" s="356"/>
      <c r="F124" s="35">
        <v>113</v>
      </c>
      <c r="G124" s="22">
        <v>10</v>
      </c>
      <c r="H124" s="35" t="s">
        <v>737</v>
      </c>
      <c r="I124" s="35" t="s">
        <v>737</v>
      </c>
      <c r="J124" s="35">
        <v>3</v>
      </c>
      <c r="K124" s="35" t="s">
        <v>96</v>
      </c>
      <c r="L124" s="35" t="s">
        <v>738</v>
      </c>
      <c r="M124" s="35" t="s">
        <v>739</v>
      </c>
      <c r="N124" s="35" t="s">
        <v>740</v>
      </c>
      <c r="O124" s="35" t="s">
        <v>541</v>
      </c>
      <c r="P124" s="35" t="s">
        <v>58</v>
      </c>
      <c r="Q124" s="35">
        <v>0</v>
      </c>
      <c r="R124" s="53">
        <v>0</v>
      </c>
      <c r="S124" s="53">
        <v>1</v>
      </c>
      <c r="T124" s="53">
        <v>1</v>
      </c>
      <c r="U124" s="53">
        <v>1</v>
      </c>
      <c r="V124" s="35" t="s">
        <v>63</v>
      </c>
    </row>
    <row r="125" spans="1:22" s="78" customFormat="1" ht="104.25" customHeight="1">
      <c r="A125" s="368" t="str">
        <f>'[1]2_ESTRUCTURA_PDM'!H22</f>
        <v>1.3.05</v>
      </c>
      <c r="B125" s="333">
        <f>'[1]2_ESTRUCTURA_PDM'!I22</f>
        <v>10</v>
      </c>
      <c r="C125" s="373" t="str">
        <f>'[1]2_ESTRUCTURA_PDM'!J22</f>
        <v>Inclusión social de la población con discapacidad</v>
      </c>
      <c r="D125" s="371" t="e">
        <f>#REF!</f>
        <v>#REF!</v>
      </c>
      <c r="E125" s="333" t="e">
        <f>#REF!</f>
        <v>#REF!</v>
      </c>
      <c r="F125" s="35">
        <v>114</v>
      </c>
      <c r="G125" s="22">
        <v>15</v>
      </c>
      <c r="H125" s="35" t="s">
        <v>741</v>
      </c>
      <c r="I125" s="35" t="s">
        <v>741</v>
      </c>
      <c r="J125" s="35">
        <v>3</v>
      </c>
      <c r="K125" s="35" t="s">
        <v>96</v>
      </c>
      <c r="L125" s="35" t="s">
        <v>742</v>
      </c>
      <c r="M125" s="35" t="s">
        <v>743</v>
      </c>
      <c r="N125" s="35" t="s">
        <v>744</v>
      </c>
      <c r="O125" s="35" t="s">
        <v>405</v>
      </c>
      <c r="P125" s="35" t="s">
        <v>58</v>
      </c>
      <c r="Q125" s="35">
        <v>0</v>
      </c>
      <c r="R125" s="53">
        <v>0</v>
      </c>
      <c r="S125" s="53">
        <v>1</v>
      </c>
      <c r="T125" s="53">
        <v>1</v>
      </c>
      <c r="U125" s="53">
        <v>1</v>
      </c>
      <c r="V125" s="35" t="s">
        <v>63</v>
      </c>
    </row>
    <row r="126" spans="1:22" s="78" customFormat="1" ht="69" customHeight="1">
      <c r="A126" s="352"/>
      <c r="B126" s="334"/>
      <c r="C126" s="373"/>
      <c r="D126" s="332"/>
      <c r="E126" s="334"/>
      <c r="F126" s="35">
        <v>115</v>
      </c>
      <c r="G126" s="22">
        <v>20</v>
      </c>
      <c r="H126" s="35" t="s">
        <v>745</v>
      </c>
      <c r="I126" s="35" t="s">
        <v>745</v>
      </c>
      <c r="J126" s="35">
        <v>2</v>
      </c>
      <c r="K126" s="35" t="s">
        <v>202</v>
      </c>
      <c r="L126" s="35" t="s">
        <v>746</v>
      </c>
      <c r="M126" s="35" t="s">
        <v>747</v>
      </c>
      <c r="N126" s="35" t="s">
        <v>748</v>
      </c>
      <c r="O126" s="35" t="s">
        <v>405</v>
      </c>
      <c r="P126" s="35" t="s">
        <v>58</v>
      </c>
      <c r="Q126" s="35">
        <v>0</v>
      </c>
      <c r="R126" s="53">
        <v>2</v>
      </c>
      <c r="S126" s="53">
        <v>2</v>
      </c>
      <c r="T126" s="53">
        <v>2</v>
      </c>
      <c r="U126" s="53">
        <v>2</v>
      </c>
      <c r="V126" s="35" t="s">
        <v>63</v>
      </c>
    </row>
    <row r="127" spans="1:22" s="78" customFormat="1" ht="83.25" customHeight="1">
      <c r="A127" s="352"/>
      <c r="B127" s="334"/>
      <c r="C127" s="373"/>
      <c r="D127" s="332"/>
      <c r="E127" s="334"/>
      <c r="F127" s="35">
        <v>116</v>
      </c>
      <c r="G127" s="22">
        <v>20</v>
      </c>
      <c r="H127" s="35" t="s">
        <v>749</v>
      </c>
      <c r="I127" s="35" t="s">
        <v>749</v>
      </c>
      <c r="J127" s="35">
        <v>2</v>
      </c>
      <c r="K127" s="35" t="s">
        <v>202</v>
      </c>
      <c r="L127" s="35" t="s">
        <v>750</v>
      </c>
      <c r="M127" s="35" t="s">
        <v>751</v>
      </c>
      <c r="N127" s="35" t="s">
        <v>752</v>
      </c>
      <c r="O127" s="35" t="s">
        <v>405</v>
      </c>
      <c r="P127" s="35" t="s">
        <v>58</v>
      </c>
      <c r="Q127" s="35">
        <v>0</v>
      </c>
      <c r="R127" s="53">
        <v>2</v>
      </c>
      <c r="S127" s="53">
        <v>2</v>
      </c>
      <c r="T127" s="53">
        <v>2</v>
      </c>
      <c r="U127" s="53">
        <v>2</v>
      </c>
      <c r="V127" s="35" t="s">
        <v>63</v>
      </c>
    </row>
    <row r="128" spans="1:22" s="78" customFormat="1" ht="144.75" customHeight="1">
      <c r="A128" s="352"/>
      <c r="B128" s="334"/>
      <c r="C128" s="373"/>
      <c r="D128" s="332"/>
      <c r="E128" s="334"/>
      <c r="F128" s="35">
        <v>117</v>
      </c>
      <c r="G128" s="22">
        <v>30</v>
      </c>
      <c r="H128" s="35" t="s">
        <v>753</v>
      </c>
      <c r="I128" s="35" t="s">
        <v>753</v>
      </c>
      <c r="J128" s="35">
        <v>5</v>
      </c>
      <c r="K128" s="35" t="s">
        <v>202</v>
      </c>
      <c r="L128" s="35" t="s">
        <v>754</v>
      </c>
      <c r="M128" s="35" t="s">
        <v>648</v>
      </c>
      <c r="N128" s="35" t="s">
        <v>755</v>
      </c>
      <c r="O128" s="35" t="s">
        <v>405</v>
      </c>
      <c r="P128" s="35" t="s">
        <v>756</v>
      </c>
      <c r="Q128" s="35">
        <v>0</v>
      </c>
      <c r="R128" s="53">
        <v>5</v>
      </c>
      <c r="S128" s="53">
        <v>5</v>
      </c>
      <c r="T128" s="53">
        <v>5</v>
      </c>
      <c r="U128" s="53">
        <v>5</v>
      </c>
      <c r="V128" s="35" t="s">
        <v>63</v>
      </c>
    </row>
    <row r="129" spans="1:22" s="78" customFormat="1" ht="84" customHeight="1">
      <c r="A129" s="352"/>
      <c r="B129" s="356"/>
      <c r="C129" s="373"/>
      <c r="D129" s="332"/>
      <c r="E129" s="356"/>
      <c r="F129" s="35">
        <v>118</v>
      </c>
      <c r="G129" s="22">
        <v>15</v>
      </c>
      <c r="H129" s="35" t="s">
        <v>757</v>
      </c>
      <c r="I129" s="35" t="s">
        <v>757</v>
      </c>
      <c r="J129" s="35">
        <v>1</v>
      </c>
      <c r="K129" s="35" t="s">
        <v>202</v>
      </c>
      <c r="L129" s="35" t="s">
        <v>758</v>
      </c>
      <c r="M129" s="35" t="s">
        <v>759</v>
      </c>
      <c r="N129" s="35" t="s">
        <v>760</v>
      </c>
      <c r="O129" s="35" t="s">
        <v>405</v>
      </c>
      <c r="P129" s="35" t="s">
        <v>761</v>
      </c>
      <c r="Q129" s="35">
        <v>1</v>
      </c>
      <c r="R129" s="53">
        <v>1</v>
      </c>
      <c r="S129" s="53">
        <v>1</v>
      </c>
      <c r="T129" s="53">
        <v>1</v>
      </c>
      <c r="U129" s="53">
        <v>1</v>
      </c>
      <c r="V129" s="35" t="s">
        <v>63</v>
      </c>
    </row>
    <row r="130" spans="1:22" s="78" customFormat="1" ht="73.5" customHeight="1">
      <c r="A130" s="368" t="str">
        <f>'[1]2_ESTRUCTURA_PDM'!H23</f>
        <v>1.3.06</v>
      </c>
      <c r="B130" s="333">
        <f>'[1]2_ESTRUCTURA_PDM'!I23</f>
        <v>10</v>
      </c>
      <c r="C130" s="374" t="str">
        <f>'[1]2_ESTRUCTURA_PDM'!J23</f>
        <v>Familias potencializadas y sociedad más sólida</v>
      </c>
      <c r="D130" s="371" t="s">
        <v>437</v>
      </c>
      <c r="E130" s="333" t="e">
        <f>SUM(#REF!)</f>
        <v>#REF!</v>
      </c>
      <c r="F130" s="35">
        <v>119</v>
      </c>
      <c r="G130" s="84">
        <v>20</v>
      </c>
      <c r="H130" s="35" t="s">
        <v>762</v>
      </c>
      <c r="I130" s="35" t="s">
        <v>762</v>
      </c>
      <c r="J130" s="35">
        <v>40</v>
      </c>
      <c r="K130" s="35" t="s">
        <v>96</v>
      </c>
      <c r="L130" s="35" t="s">
        <v>763</v>
      </c>
      <c r="M130" s="35" t="s">
        <v>764</v>
      </c>
      <c r="N130" s="35" t="s">
        <v>765</v>
      </c>
      <c r="O130" s="35" t="s">
        <v>541</v>
      </c>
      <c r="P130" s="35" t="s">
        <v>766</v>
      </c>
      <c r="Q130" s="35">
        <v>0</v>
      </c>
      <c r="R130" s="53">
        <v>0</v>
      </c>
      <c r="S130" s="53">
        <v>10</v>
      </c>
      <c r="T130" s="53">
        <v>15</v>
      </c>
      <c r="U130" s="53">
        <v>15</v>
      </c>
      <c r="V130" s="35" t="s">
        <v>63</v>
      </c>
    </row>
    <row r="131" spans="1:22" s="78" customFormat="1" ht="68.25" customHeight="1">
      <c r="A131" s="352"/>
      <c r="B131" s="334"/>
      <c r="C131" s="374"/>
      <c r="D131" s="332"/>
      <c r="E131" s="334"/>
      <c r="F131" s="35">
        <v>120</v>
      </c>
      <c r="G131" s="84">
        <v>20</v>
      </c>
      <c r="H131" s="35" t="s">
        <v>767</v>
      </c>
      <c r="I131" s="35" t="s">
        <v>767</v>
      </c>
      <c r="J131" s="35">
        <v>2</v>
      </c>
      <c r="K131" s="35" t="s">
        <v>202</v>
      </c>
      <c r="L131" s="35" t="s">
        <v>768</v>
      </c>
      <c r="M131" s="35" t="s">
        <v>648</v>
      </c>
      <c r="N131" s="35" t="s">
        <v>769</v>
      </c>
      <c r="O131" s="35" t="s">
        <v>541</v>
      </c>
      <c r="P131" s="35" t="s">
        <v>152</v>
      </c>
      <c r="Q131" s="35">
        <v>0</v>
      </c>
      <c r="R131" s="53">
        <v>2</v>
      </c>
      <c r="S131" s="53">
        <v>2</v>
      </c>
      <c r="T131" s="53">
        <v>2</v>
      </c>
      <c r="U131" s="53">
        <v>2</v>
      </c>
      <c r="V131" s="35" t="s">
        <v>63</v>
      </c>
    </row>
    <row r="132" spans="1:22" s="78" customFormat="1" ht="78" customHeight="1">
      <c r="A132" s="352"/>
      <c r="B132" s="334"/>
      <c r="C132" s="374"/>
      <c r="D132" s="332"/>
      <c r="E132" s="334"/>
      <c r="F132" s="35">
        <v>121</v>
      </c>
      <c r="G132" s="84">
        <v>20</v>
      </c>
      <c r="H132" s="35" t="s">
        <v>770</v>
      </c>
      <c r="I132" s="35" t="s">
        <v>770</v>
      </c>
      <c r="J132" s="35">
        <v>2</v>
      </c>
      <c r="K132" s="35" t="s">
        <v>96</v>
      </c>
      <c r="L132" s="35" t="s">
        <v>771</v>
      </c>
      <c r="M132" s="35" t="s">
        <v>204</v>
      </c>
      <c r="N132" s="35" t="s">
        <v>772</v>
      </c>
      <c r="O132" s="35" t="s">
        <v>541</v>
      </c>
      <c r="P132" s="35" t="s">
        <v>152</v>
      </c>
      <c r="Q132" s="35">
        <v>0</v>
      </c>
      <c r="R132" s="53">
        <v>0</v>
      </c>
      <c r="S132" s="53">
        <v>1</v>
      </c>
      <c r="T132" s="53">
        <v>2</v>
      </c>
      <c r="U132" s="53">
        <v>2</v>
      </c>
      <c r="V132" s="35" t="s">
        <v>63</v>
      </c>
    </row>
    <row r="133" spans="1:22" s="78" customFormat="1" ht="103.5" customHeight="1">
      <c r="A133" s="352"/>
      <c r="B133" s="334"/>
      <c r="C133" s="374"/>
      <c r="D133" s="332"/>
      <c r="E133" s="334"/>
      <c r="F133" s="35">
        <v>122</v>
      </c>
      <c r="G133" s="84">
        <v>20</v>
      </c>
      <c r="H133" s="35" t="s">
        <v>773</v>
      </c>
      <c r="I133" s="35" t="s">
        <v>773</v>
      </c>
      <c r="J133" s="35">
        <v>2</v>
      </c>
      <c r="K133" s="35" t="s">
        <v>96</v>
      </c>
      <c r="L133" s="35" t="s">
        <v>774</v>
      </c>
      <c r="M133" s="35" t="s">
        <v>775</v>
      </c>
      <c r="N133" s="35" t="s">
        <v>776</v>
      </c>
      <c r="O133" s="35" t="s">
        <v>541</v>
      </c>
      <c r="P133" s="35" t="s">
        <v>152</v>
      </c>
      <c r="Q133" s="35">
        <v>0</v>
      </c>
      <c r="R133" s="53">
        <v>0</v>
      </c>
      <c r="S133" s="53">
        <v>0</v>
      </c>
      <c r="T133" s="53">
        <v>1</v>
      </c>
      <c r="U133" s="53">
        <v>2</v>
      </c>
      <c r="V133" s="35" t="s">
        <v>63</v>
      </c>
    </row>
    <row r="134" spans="1:22" s="78" customFormat="1" ht="63.75" customHeight="1">
      <c r="A134" s="352"/>
      <c r="B134" s="356"/>
      <c r="C134" s="374"/>
      <c r="D134" s="361"/>
      <c r="E134" s="356"/>
      <c r="F134" s="35">
        <v>123</v>
      </c>
      <c r="G134" s="84">
        <v>20</v>
      </c>
      <c r="H134" s="35" t="s">
        <v>777</v>
      </c>
      <c r="I134" s="35" t="s">
        <v>777</v>
      </c>
      <c r="J134" s="35">
        <v>1</v>
      </c>
      <c r="K134" s="35" t="s">
        <v>202</v>
      </c>
      <c r="L134" s="35" t="s">
        <v>778</v>
      </c>
      <c r="M134" s="35" t="s">
        <v>779</v>
      </c>
      <c r="N134" s="35" t="s">
        <v>780</v>
      </c>
      <c r="O134" s="35" t="s">
        <v>541</v>
      </c>
      <c r="P134" s="35" t="s">
        <v>58</v>
      </c>
      <c r="Q134" s="35">
        <v>0</v>
      </c>
      <c r="R134" s="53">
        <v>1</v>
      </c>
      <c r="S134" s="53">
        <v>1</v>
      </c>
      <c r="T134" s="53">
        <v>1</v>
      </c>
      <c r="U134" s="53">
        <v>1</v>
      </c>
      <c r="V134" s="35" t="s">
        <v>63</v>
      </c>
    </row>
    <row r="135" spans="1:22" s="78" customFormat="1" ht="64.5" customHeight="1">
      <c r="A135" s="368" t="str">
        <f>'[1]2_ESTRUCTURA_PDM'!H24</f>
        <v>1.3.07</v>
      </c>
      <c r="B135" s="333">
        <f>'[1]2_ESTRUCTURA_PDM'!I24</f>
        <v>10</v>
      </c>
      <c r="C135" s="373" t="str">
        <f>'[1]2_ESTRUCTURA_PDM'!J24</f>
        <v xml:space="preserve">Reconocimiento de las identidades y diversidades sexuales </v>
      </c>
      <c r="D135" s="371" t="s">
        <v>443</v>
      </c>
      <c r="E135" s="333" t="e">
        <f>#REF!+#REF!</f>
        <v>#REF!</v>
      </c>
      <c r="F135" s="35">
        <v>124</v>
      </c>
      <c r="G135" s="22">
        <v>50</v>
      </c>
      <c r="H135" s="35" t="s">
        <v>781</v>
      </c>
      <c r="I135" s="35" t="s">
        <v>782</v>
      </c>
      <c r="J135" s="35">
        <v>1</v>
      </c>
      <c r="K135" s="35" t="s">
        <v>202</v>
      </c>
      <c r="L135" s="35" t="s">
        <v>783</v>
      </c>
      <c r="M135" s="35" t="s">
        <v>784</v>
      </c>
      <c r="N135" s="35" t="s">
        <v>785</v>
      </c>
      <c r="O135" s="35" t="s">
        <v>541</v>
      </c>
      <c r="P135" s="35" t="s">
        <v>35</v>
      </c>
      <c r="Q135" s="35" t="s">
        <v>35</v>
      </c>
      <c r="R135" s="53">
        <v>0</v>
      </c>
      <c r="S135" s="53">
        <v>1</v>
      </c>
      <c r="T135" s="53">
        <v>1</v>
      </c>
      <c r="U135" s="53">
        <v>1</v>
      </c>
      <c r="V135" s="35" t="s">
        <v>67</v>
      </c>
    </row>
    <row r="136" spans="1:22" s="78" customFormat="1" ht="78" customHeight="1">
      <c r="A136" s="352"/>
      <c r="B136" s="356"/>
      <c r="C136" s="373"/>
      <c r="D136" s="361"/>
      <c r="E136" s="356"/>
      <c r="F136" s="35">
        <v>125</v>
      </c>
      <c r="G136" s="22">
        <v>50</v>
      </c>
      <c r="H136" s="35" t="s">
        <v>786</v>
      </c>
      <c r="I136" s="35" t="s">
        <v>787</v>
      </c>
      <c r="J136" s="35">
        <v>10</v>
      </c>
      <c r="K136" s="35" t="s">
        <v>96</v>
      </c>
      <c r="L136" s="35" t="s">
        <v>788</v>
      </c>
      <c r="M136" s="35" t="s">
        <v>789</v>
      </c>
      <c r="N136" s="35" t="s">
        <v>790</v>
      </c>
      <c r="O136" s="35" t="s">
        <v>541</v>
      </c>
      <c r="P136" s="35" t="s">
        <v>35</v>
      </c>
      <c r="Q136" s="35" t="s">
        <v>35</v>
      </c>
      <c r="R136" s="53">
        <v>0</v>
      </c>
      <c r="S136" s="53">
        <v>2</v>
      </c>
      <c r="T136" s="53">
        <v>4</v>
      </c>
      <c r="U136" s="53">
        <v>4</v>
      </c>
      <c r="V136" s="35" t="s">
        <v>67</v>
      </c>
    </row>
    <row r="137" spans="1:22" s="78" customFormat="1" ht="85.5" customHeight="1">
      <c r="A137" s="21" t="str">
        <f>'[1]2_ESTRUCTURA_PDM'!H25</f>
        <v>1.3.08</v>
      </c>
      <c r="B137" s="22">
        <f>'[1]2_ESTRUCTURA_PDM'!I25</f>
        <v>10</v>
      </c>
      <c r="C137" s="85" t="str">
        <f>'[1]2_ESTRUCTURA_PDM'!J25</f>
        <v>Por el reconocimiento a la diversidad étnica</v>
      </c>
      <c r="D137" s="21" t="e">
        <f>#REF!</f>
        <v>#REF!</v>
      </c>
      <c r="E137" s="22" t="e">
        <f>#REF!</f>
        <v>#REF!</v>
      </c>
      <c r="F137" s="35">
        <v>126</v>
      </c>
      <c r="G137" s="22">
        <v>100</v>
      </c>
      <c r="H137" s="35" t="s">
        <v>791</v>
      </c>
      <c r="I137" s="35" t="s">
        <v>791</v>
      </c>
      <c r="J137" s="35">
        <v>2</v>
      </c>
      <c r="K137" s="35" t="s">
        <v>202</v>
      </c>
      <c r="L137" s="35" t="s">
        <v>792</v>
      </c>
      <c r="M137" s="35" t="s">
        <v>793</v>
      </c>
      <c r="N137" s="35" t="s">
        <v>794</v>
      </c>
      <c r="O137" s="35" t="s">
        <v>541</v>
      </c>
      <c r="P137" s="35" t="s">
        <v>35</v>
      </c>
      <c r="Q137" s="35" t="s">
        <v>35</v>
      </c>
      <c r="R137" s="53">
        <v>0</v>
      </c>
      <c r="S137" s="53">
        <v>2</v>
      </c>
      <c r="T137" s="53">
        <v>2</v>
      </c>
      <c r="U137" s="53">
        <v>2</v>
      </c>
      <c r="V137" s="35" t="s">
        <v>67</v>
      </c>
    </row>
    <row r="138" spans="1:22" s="78" customFormat="1" ht="52.5" customHeight="1">
      <c r="A138" s="368" t="str">
        <f>'[1]2_ESTRUCTURA_PDM'!H26</f>
        <v>1.3.09</v>
      </c>
      <c r="B138" s="333">
        <f>'[1]2_ESTRUCTURA_PDM'!I26</f>
        <v>10</v>
      </c>
      <c r="C138" s="373" t="str">
        <f>'[1]2_ESTRUCTURA_PDM'!J26</f>
        <v>Apoyo a las estrategias de Superación de Pobreza Extrema</v>
      </c>
      <c r="D138" s="371" t="e">
        <f>#REF!</f>
        <v>#REF!</v>
      </c>
      <c r="E138" s="333" t="e">
        <f>#REF!</f>
        <v>#REF!</v>
      </c>
      <c r="F138" s="35">
        <v>127</v>
      </c>
      <c r="G138" s="22">
        <v>25</v>
      </c>
      <c r="H138" s="35" t="s">
        <v>795</v>
      </c>
      <c r="I138" s="35" t="s">
        <v>795</v>
      </c>
      <c r="J138" s="35">
        <v>100</v>
      </c>
      <c r="K138" s="35" t="s">
        <v>202</v>
      </c>
      <c r="L138" s="35" t="s">
        <v>796</v>
      </c>
      <c r="M138" s="35" t="s">
        <v>797</v>
      </c>
      <c r="N138" s="35" t="s">
        <v>798</v>
      </c>
      <c r="O138" s="35" t="s">
        <v>541</v>
      </c>
      <c r="P138" s="35" t="s">
        <v>799</v>
      </c>
      <c r="Q138" s="35">
        <v>100</v>
      </c>
      <c r="R138" s="53">
        <v>100</v>
      </c>
      <c r="S138" s="53">
        <v>100</v>
      </c>
      <c r="T138" s="53">
        <v>100</v>
      </c>
      <c r="U138" s="53">
        <v>100</v>
      </c>
      <c r="V138" s="35" t="s">
        <v>63</v>
      </c>
    </row>
    <row r="139" spans="1:22" s="78" customFormat="1" ht="63.75" customHeight="1">
      <c r="A139" s="352"/>
      <c r="B139" s="334"/>
      <c r="C139" s="373"/>
      <c r="D139" s="332"/>
      <c r="E139" s="334"/>
      <c r="F139" s="35">
        <v>128</v>
      </c>
      <c r="G139" s="22">
        <v>25</v>
      </c>
      <c r="H139" s="35" t="s">
        <v>800</v>
      </c>
      <c r="I139" s="35" t="s">
        <v>800</v>
      </c>
      <c r="J139" s="35">
        <v>100</v>
      </c>
      <c r="K139" s="35" t="s">
        <v>202</v>
      </c>
      <c r="L139" s="35" t="s">
        <v>801</v>
      </c>
      <c r="M139" s="35" t="s">
        <v>802</v>
      </c>
      <c r="N139" s="35" t="s">
        <v>803</v>
      </c>
      <c r="O139" s="35" t="s">
        <v>405</v>
      </c>
      <c r="P139" s="35" t="s">
        <v>804</v>
      </c>
      <c r="Q139" s="35">
        <v>91.4</v>
      </c>
      <c r="R139" s="53">
        <v>100</v>
      </c>
      <c r="S139" s="53">
        <v>100</v>
      </c>
      <c r="T139" s="53">
        <v>100</v>
      </c>
      <c r="U139" s="53">
        <v>100</v>
      </c>
      <c r="V139" s="35" t="s">
        <v>63</v>
      </c>
    </row>
    <row r="140" spans="1:22" s="78" customFormat="1" ht="49.5" customHeight="1">
      <c r="A140" s="352"/>
      <c r="B140" s="334"/>
      <c r="C140" s="373"/>
      <c r="D140" s="332"/>
      <c r="E140" s="334"/>
      <c r="F140" s="35">
        <v>129</v>
      </c>
      <c r="G140" s="22">
        <v>25</v>
      </c>
      <c r="H140" s="35" t="s">
        <v>805</v>
      </c>
      <c r="I140" s="35" t="s">
        <v>805</v>
      </c>
      <c r="J140" s="35">
        <v>4</v>
      </c>
      <c r="K140" s="35" t="s">
        <v>185</v>
      </c>
      <c r="L140" s="35" t="s">
        <v>806</v>
      </c>
      <c r="M140" s="35" t="s">
        <v>807</v>
      </c>
      <c r="N140" s="35" t="s">
        <v>808</v>
      </c>
      <c r="O140" s="35" t="s">
        <v>809</v>
      </c>
      <c r="P140" s="35" t="s">
        <v>810</v>
      </c>
      <c r="Q140" s="35">
        <v>1</v>
      </c>
      <c r="R140" s="53">
        <v>1</v>
      </c>
      <c r="S140" s="53">
        <v>1</v>
      </c>
      <c r="T140" s="53">
        <v>1</v>
      </c>
      <c r="U140" s="53">
        <v>1</v>
      </c>
      <c r="V140" s="35" t="s">
        <v>63</v>
      </c>
    </row>
    <row r="141" spans="1:22" s="78" customFormat="1" ht="61.5" customHeight="1">
      <c r="A141" s="331"/>
      <c r="B141" s="334"/>
      <c r="C141" s="353"/>
      <c r="D141" s="332"/>
      <c r="E141" s="334"/>
      <c r="F141" s="33">
        <v>130</v>
      </c>
      <c r="G141" s="32">
        <v>25</v>
      </c>
      <c r="H141" s="33" t="s">
        <v>811</v>
      </c>
      <c r="I141" s="33" t="s">
        <v>811</v>
      </c>
      <c r="J141" s="33">
        <v>100</v>
      </c>
      <c r="K141" s="33" t="s">
        <v>202</v>
      </c>
      <c r="L141" s="33" t="s">
        <v>812</v>
      </c>
      <c r="M141" s="33" t="s">
        <v>813</v>
      </c>
      <c r="N141" s="33" t="s">
        <v>813</v>
      </c>
      <c r="O141" s="35" t="s">
        <v>405</v>
      </c>
      <c r="P141" s="33" t="s">
        <v>814</v>
      </c>
      <c r="Q141" s="33">
        <v>100</v>
      </c>
      <c r="R141" s="45">
        <v>100</v>
      </c>
      <c r="S141" s="45">
        <v>100</v>
      </c>
      <c r="T141" s="45">
        <v>100</v>
      </c>
      <c r="U141" s="45">
        <v>100</v>
      </c>
      <c r="V141" s="33" t="s">
        <v>63</v>
      </c>
    </row>
    <row r="142" spans="1:22" s="20" customFormat="1" ht="12.75">
      <c r="A142" s="74" t="s">
        <v>75</v>
      </c>
      <c r="B142" s="75"/>
      <c r="C142" s="74"/>
      <c r="D142" s="75"/>
      <c r="E142" s="75"/>
      <c r="F142" s="75"/>
      <c r="G142" s="75"/>
      <c r="H142" s="75"/>
      <c r="I142" s="75"/>
      <c r="J142" s="75"/>
      <c r="K142" s="75"/>
      <c r="L142" s="75"/>
      <c r="M142" s="75"/>
      <c r="N142" s="75"/>
      <c r="O142" s="76"/>
      <c r="P142" s="75"/>
      <c r="Q142" s="75"/>
      <c r="R142" s="75"/>
      <c r="S142" s="75"/>
      <c r="T142" s="75"/>
      <c r="U142" s="75"/>
      <c r="V142" s="77"/>
    </row>
    <row r="143" spans="1:22" s="87" customFormat="1" ht="195" customHeight="1">
      <c r="A143" s="355" t="str">
        <f>'[1]2_ESTRUCTURA_PDM'!H27</f>
        <v>1.4.01</v>
      </c>
      <c r="B143" s="334">
        <f>'[1]2_ESTRUCTURA_PDM'!I27</f>
        <v>50</v>
      </c>
      <c r="C143" s="354" t="str">
        <f>'[1]2_ESTRUCTURA_PDM'!J27</f>
        <v>Fomento de la actividad física, la recreación, la educación física y el deporte</v>
      </c>
      <c r="D143" s="370" t="e">
        <f>#REF!</f>
        <v>#REF!</v>
      </c>
      <c r="E143" s="334" t="e">
        <f>#REF!</f>
        <v>#REF!</v>
      </c>
      <c r="F143" s="79">
        <v>131</v>
      </c>
      <c r="G143" s="86">
        <v>20</v>
      </c>
      <c r="H143" s="79" t="s">
        <v>815</v>
      </c>
      <c r="I143" s="79" t="s">
        <v>815</v>
      </c>
      <c r="J143" s="79">
        <v>7</v>
      </c>
      <c r="K143" s="79" t="s">
        <v>202</v>
      </c>
      <c r="L143" s="79" t="s">
        <v>816</v>
      </c>
      <c r="M143" s="79" t="s">
        <v>817</v>
      </c>
      <c r="N143" s="79" t="s">
        <v>817</v>
      </c>
      <c r="O143" s="79" t="s">
        <v>818</v>
      </c>
      <c r="P143" s="79" t="s">
        <v>819</v>
      </c>
      <c r="Q143" s="79">
        <v>4</v>
      </c>
      <c r="R143" s="82">
        <v>7</v>
      </c>
      <c r="S143" s="82">
        <v>7</v>
      </c>
      <c r="T143" s="82">
        <v>7</v>
      </c>
      <c r="U143" s="82">
        <v>7</v>
      </c>
      <c r="V143" s="79" t="s">
        <v>820</v>
      </c>
    </row>
    <row r="144" spans="1:22" s="87" customFormat="1" ht="151.5" customHeight="1">
      <c r="A144" s="352"/>
      <c r="B144" s="334"/>
      <c r="C144" s="354"/>
      <c r="D144" s="332"/>
      <c r="E144" s="334"/>
      <c r="F144" s="35">
        <v>132</v>
      </c>
      <c r="G144" s="22">
        <v>20</v>
      </c>
      <c r="H144" s="35" t="s">
        <v>821</v>
      </c>
      <c r="I144" s="35" t="s">
        <v>821</v>
      </c>
      <c r="J144" s="35">
        <v>5</v>
      </c>
      <c r="K144" s="35" t="s">
        <v>202</v>
      </c>
      <c r="L144" s="35" t="s">
        <v>822</v>
      </c>
      <c r="M144" s="35" t="s">
        <v>823</v>
      </c>
      <c r="N144" s="35" t="s">
        <v>823</v>
      </c>
      <c r="O144" s="79" t="s">
        <v>818</v>
      </c>
      <c r="P144" s="35" t="s">
        <v>824</v>
      </c>
      <c r="Q144" s="35">
        <v>5</v>
      </c>
      <c r="R144" s="53">
        <v>5</v>
      </c>
      <c r="S144" s="53">
        <v>5</v>
      </c>
      <c r="T144" s="53">
        <v>5</v>
      </c>
      <c r="U144" s="53">
        <v>5</v>
      </c>
      <c r="V144" s="35" t="s">
        <v>820</v>
      </c>
    </row>
    <row r="145" spans="1:22" s="87" customFormat="1" ht="106.5" customHeight="1">
      <c r="A145" s="352"/>
      <c r="B145" s="334"/>
      <c r="C145" s="354"/>
      <c r="D145" s="332"/>
      <c r="E145" s="334"/>
      <c r="F145" s="35">
        <v>133</v>
      </c>
      <c r="G145" s="22">
        <v>20</v>
      </c>
      <c r="H145" s="35" t="s">
        <v>825</v>
      </c>
      <c r="I145" s="35" t="s">
        <v>825</v>
      </c>
      <c r="J145" s="35">
        <v>3</v>
      </c>
      <c r="K145" s="35" t="s">
        <v>202</v>
      </c>
      <c r="L145" s="35" t="s">
        <v>826</v>
      </c>
      <c r="M145" s="35" t="s">
        <v>827</v>
      </c>
      <c r="N145" s="35" t="s">
        <v>827</v>
      </c>
      <c r="O145" s="79" t="s">
        <v>818</v>
      </c>
      <c r="P145" s="35" t="s">
        <v>828</v>
      </c>
      <c r="Q145" s="35">
        <v>3</v>
      </c>
      <c r="R145" s="53">
        <v>3</v>
      </c>
      <c r="S145" s="53">
        <v>3</v>
      </c>
      <c r="T145" s="53">
        <v>3</v>
      </c>
      <c r="U145" s="53">
        <v>3</v>
      </c>
      <c r="V145" s="35" t="s">
        <v>820</v>
      </c>
    </row>
    <row r="146" spans="1:22" s="87" customFormat="1" ht="134.25" customHeight="1">
      <c r="A146" s="352"/>
      <c r="B146" s="334"/>
      <c r="C146" s="354"/>
      <c r="D146" s="332"/>
      <c r="E146" s="334"/>
      <c r="F146" s="35">
        <v>134</v>
      </c>
      <c r="G146" s="22">
        <v>20</v>
      </c>
      <c r="H146" s="35" t="s">
        <v>829</v>
      </c>
      <c r="I146" s="35" t="s">
        <v>829</v>
      </c>
      <c r="J146" s="35">
        <v>4</v>
      </c>
      <c r="K146" s="35" t="s">
        <v>202</v>
      </c>
      <c r="L146" s="35" t="s">
        <v>830</v>
      </c>
      <c r="M146" s="35" t="s">
        <v>831</v>
      </c>
      <c r="N146" s="35" t="s">
        <v>831</v>
      </c>
      <c r="O146" s="79" t="s">
        <v>818</v>
      </c>
      <c r="P146" s="35" t="s">
        <v>832</v>
      </c>
      <c r="Q146" s="35">
        <v>3</v>
      </c>
      <c r="R146" s="53">
        <v>4</v>
      </c>
      <c r="S146" s="53">
        <v>4</v>
      </c>
      <c r="T146" s="53">
        <v>4</v>
      </c>
      <c r="U146" s="53">
        <v>4</v>
      </c>
      <c r="V146" s="35" t="s">
        <v>820</v>
      </c>
    </row>
    <row r="147" spans="1:22" s="87" customFormat="1" ht="162.75" customHeight="1">
      <c r="A147" s="352"/>
      <c r="B147" s="356"/>
      <c r="C147" s="358"/>
      <c r="D147" s="361"/>
      <c r="E147" s="356"/>
      <c r="F147" s="35">
        <v>135</v>
      </c>
      <c r="G147" s="22">
        <v>20</v>
      </c>
      <c r="H147" s="35" t="s">
        <v>833</v>
      </c>
      <c r="I147" s="35" t="s">
        <v>834</v>
      </c>
      <c r="J147" s="35">
        <v>4</v>
      </c>
      <c r="K147" s="35" t="s">
        <v>96</v>
      </c>
      <c r="L147" s="35" t="s">
        <v>835</v>
      </c>
      <c r="M147" s="35" t="s">
        <v>836</v>
      </c>
      <c r="N147" s="35" t="s">
        <v>837</v>
      </c>
      <c r="O147" s="79" t="s">
        <v>818</v>
      </c>
      <c r="P147" s="35" t="s">
        <v>58</v>
      </c>
      <c r="Q147" s="35">
        <v>0</v>
      </c>
      <c r="R147" s="53">
        <v>1</v>
      </c>
      <c r="S147" s="53">
        <v>1</v>
      </c>
      <c r="T147" s="53">
        <v>1</v>
      </c>
      <c r="U147" s="53">
        <v>1</v>
      </c>
      <c r="V147" s="35" t="s">
        <v>820</v>
      </c>
    </row>
    <row r="148" spans="1:22" s="65" customFormat="1" ht="66.75" customHeight="1">
      <c r="A148" s="362" t="str">
        <f>'[1]2_ESTRUCTURA_PDM'!H28</f>
        <v>1.4.02</v>
      </c>
      <c r="B148" s="339">
        <f>'[1]2_ESTRUCTURA_PDM'!I28</f>
        <v>50</v>
      </c>
      <c r="C148" s="369" t="str">
        <f>'[1]2_ESTRUCTURA_PDM'!J28</f>
        <v>Construcción, adecuación, mantenimiento y administración de escenarios para el deporte y el esparcimiento</v>
      </c>
      <c r="D148" s="371" t="e">
        <f>#REF!</f>
        <v>#REF!</v>
      </c>
      <c r="E148" s="333" t="e">
        <f>#REF!</f>
        <v>#REF!</v>
      </c>
      <c r="F148" s="35">
        <v>136</v>
      </c>
      <c r="G148" s="22">
        <v>50</v>
      </c>
      <c r="H148" s="35" t="s">
        <v>838</v>
      </c>
      <c r="I148" s="35" t="s">
        <v>838</v>
      </c>
      <c r="J148" s="35">
        <v>100</v>
      </c>
      <c r="K148" s="35" t="s">
        <v>687</v>
      </c>
      <c r="L148" s="13" t="s">
        <v>839</v>
      </c>
      <c r="M148" s="35" t="s">
        <v>840</v>
      </c>
      <c r="N148" s="35" t="s">
        <v>841</v>
      </c>
      <c r="O148" s="79" t="s">
        <v>818</v>
      </c>
      <c r="P148" s="35" t="s">
        <v>842</v>
      </c>
      <c r="Q148" s="55">
        <f>65/211*100</f>
        <v>30.805687203791472</v>
      </c>
      <c r="R148" s="53">
        <v>25</v>
      </c>
      <c r="S148" s="53">
        <v>25</v>
      </c>
      <c r="T148" s="53">
        <v>25</v>
      </c>
      <c r="U148" s="53">
        <v>25</v>
      </c>
      <c r="V148" s="35" t="s">
        <v>159</v>
      </c>
    </row>
    <row r="149" spans="1:22" s="65" customFormat="1" ht="93.75" customHeight="1">
      <c r="A149" s="336"/>
      <c r="B149" s="339"/>
      <c r="C149" s="358"/>
      <c r="D149" s="361"/>
      <c r="E149" s="356"/>
      <c r="F149" s="35">
        <v>137</v>
      </c>
      <c r="G149" s="22">
        <v>50</v>
      </c>
      <c r="H149" s="35" t="s">
        <v>843</v>
      </c>
      <c r="I149" s="35" t="s">
        <v>843</v>
      </c>
      <c r="J149" s="35">
        <v>20</v>
      </c>
      <c r="K149" s="35" t="s">
        <v>687</v>
      </c>
      <c r="L149" s="13" t="s">
        <v>844</v>
      </c>
      <c r="M149" s="35" t="s">
        <v>845</v>
      </c>
      <c r="N149" s="35" t="s">
        <v>845</v>
      </c>
      <c r="O149" s="79" t="s">
        <v>818</v>
      </c>
      <c r="P149" s="35" t="s">
        <v>846</v>
      </c>
      <c r="Q149" s="35">
        <v>16</v>
      </c>
      <c r="R149" s="53">
        <v>5</v>
      </c>
      <c r="S149" s="53">
        <v>5</v>
      </c>
      <c r="T149" s="53">
        <v>5</v>
      </c>
      <c r="U149" s="53">
        <v>5</v>
      </c>
      <c r="V149" s="35" t="s">
        <v>159</v>
      </c>
    </row>
    <row r="150" spans="1:22" s="17" customFormat="1">
      <c r="A150" s="74" t="s">
        <v>78</v>
      </c>
      <c r="B150" s="75"/>
      <c r="C150" s="74"/>
      <c r="D150" s="75"/>
      <c r="E150" s="75"/>
      <c r="F150" s="75"/>
      <c r="G150" s="75"/>
      <c r="H150" s="75"/>
      <c r="I150" s="75"/>
      <c r="J150" s="75"/>
      <c r="K150" s="75"/>
      <c r="L150" s="75"/>
      <c r="M150" s="75"/>
      <c r="N150" s="75"/>
      <c r="O150" s="76"/>
      <c r="P150" s="75"/>
      <c r="Q150" s="75"/>
      <c r="R150" s="75"/>
      <c r="S150" s="75"/>
      <c r="T150" s="75"/>
      <c r="U150" s="75"/>
      <c r="V150" s="77"/>
    </row>
    <row r="151" spans="1:22" s="89" customFormat="1" ht="57" customHeight="1">
      <c r="A151" s="362" t="str">
        <f>'[1]2_ESTRUCTURA_PDM'!H29</f>
        <v>1.5.01</v>
      </c>
      <c r="B151" s="339">
        <f>'[1]2_ESTRUCTURA_PDM'!I29</f>
        <v>20</v>
      </c>
      <c r="C151" s="369" t="str">
        <f>'[1]2_ESTRUCTURA_PDM'!J29</f>
        <v>Protección y promoción de la diversidad cultural</v>
      </c>
      <c r="D151" s="368" t="e">
        <f>#REF!</f>
        <v>#REF!</v>
      </c>
      <c r="E151" s="349" t="e">
        <f>#REF!</f>
        <v>#REF!</v>
      </c>
      <c r="F151" s="35">
        <v>138</v>
      </c>
      <c r="G151" s="88">
        <v>25</v>
      </c>
      <c r="H151" s="35" t="s">
        <v>847</v>
      </c>
      <c r="I151" s="35" t="s">
        <v>847</v>
      </c>
      <c r="J151" s="35">
        <v>120</v>
      </c>
      <c r="K151" s="35" t="s">
        <v>185</v>
      </c>
      <c r="L151" s="35" t="s">
        <v>848</v>
      </c>
      <c r="M151" s="35" t="s">
        <v>849</v>
      </c>
      <c r="N151" s="35" t="s">
        <v>849</v>
      </c>
      <c r="O151" s="35" t="s">
        <v>850</v>
      </c>
      <c r="P151" s="35" t="s">
        <v>851</v>
      </c>
      <c r="Q151" s="35" t="s">
        <v>35</v>
      </c>
      <c r="R151" s="53">
        <v>20</v>
      </c>
      <c r="S151" s="53">
        <v>35</v>
      </c>
      <c r="T151" s="53">
        <v>35</v>
      </c>
      <c r="U151" s="53">
        <v>30</v>
      </c>
      <c r="V151" s="35" t="s">
        <v>84</v>
      </c>
    </row>
    <row r="152" spans="1:22" s="89" customFormat="1" ht="84.75" customHeight="1">
      <c r="A152" s="336"/>
      <c r="B152" s="339"/>
      <c r="C152" s="354"/>
      <c r="D152" s="352"/>
      <c r="E152" s="349"/>
      <c r="F152" s="35">
        <v>139</v>
      </c>
      <c r="G152" s="88">
        <v>25</v>
      </c>
      <c r="H152" s="35" t="s">
        <v>852</v>
      </c>
      <c r="I152" s="35" t="s">
        <v>852</v>
      </c>
      <c r="J152" s="57">
        <v>6000</v>
      </c>
      <c r="K152" s="35" t="s">
        <v>185</v>
      </c>
      <c r="L152" s="35" t="s">
        <v>853</v>
      </c>
      <c r="M152" s="35" t="s">
        <v>854</v>
      </c>
      <c r="N152" s="35" t="s">
        <v>855</v>
      </c>
      <c r="O152" s="35" t="s">
        <v>850</v>
      </c>
      <c r="P152" s="35" t="s">
        <v>856</v>
      </c>
      <c r="Q152" s="35" t="s">
        <v>35</v>
      </c>
      <c r="R152" s="58">
        <v>1500</v>
      </c>
      <c r="S152" s="58">
        <v>1500</v>
      </c>
      <c r="T152" s="58">
        <v>1500</v>
      </c>
      <c r="U152" s="58">
        <v>1500</v>
      </c>
      <c r="V152" s="35" t="s">
        <v>84</v>
      </c>
    </row>
    <row r="153" spans="1:22" s="89" customFormat="1" ht="75" customHeight="1">
      <c r="A153" s="336"/>
      <c r="B153" s="339"/>
      <c r="C153" s="354"/>
      <c r="D153" s="352"/>
      <c r="E153" s="349"/>
      <c r="F153" s="35">
        <v>140</v>
      </c>
      <c r="G153" s="88">
        <v>25</v>
      </c>
      <c r="H153" s="35" t="s">
        <v>857</v>
      </c>
      <c r="I153" s="35" t="s">
        <v>858</v>
      </c>
      <c r="J153" s="90">
        <v>20</v>
      </c>
      <c r="K153" s="35" t="s">
        <v>96</v>
      </c>
      <c r="L153" s="35" t="s">
        <v>859</v>
      </c>
      <c r="M153" s="35" t="s">
        <v>860</v>
      </c>
      <c r="N153" s="35" t="s">
        <v>861</v>
      </c>
      <c r="O153" s="35" t="s">
        <v>850</v>
      </c>
      <c r="P153" s="35" t="s">
        <v>862</v>
      </c>
      <c r="Q153" s="35">
        <v>26</v>
      </c>
      <c r="R153" s="49">
        <v>2</v>
      </c>
      <c r="S153" s="49">
        <v>8</v>
      </c>
      <c r="T153" s="49">
        <v>8</v>
      </c>
      <c r="U153" s="49">
        <v>2</v>
      </c>
      <c r="V153" s="35" t="s">
        <v>84</v>
      </c>
    </row>
    <row r="154" spans="1:22" s="89" customFormat="1" ht="45.75" customHeight="1">
      <c r="A154" s="336"/>
      <c r="B154" s="339"/>
      <c r="C154" s="354"/>
      <c r="D154" s="352"/>
      <c r="E154" s="349"/>
      <c r="F154" s="35">
        <v>141</v>
      </c>
      <c r="G154" s="88">
        <v>25</v>
      </c>
      <c r="H154" s="35" t="s">
        <v>863</v>
      </c>
      <c r="I154" s="35" t="s">
        <v>863</v>
      </c>
      <c r="J154" s="35">
        <v>10</v>
      </c>
      <c r="K154" s="35" t="s">
        <v>185</v>
      </c>
      <c r="L154" s="35" t="s">
        <v>864</v>
      </c>
      <c r="M154" s="35" t="s">
        <v>865</v>
      </c>
      <c r="N154" s="35" t="s">
        <v>866</v>
      </c>
      <c r="O154" s="35" t="s">
        <v>850</v>
      </c>
      <c r="P154" s="35" t="s">
        <v>867</v>
      </c>
      <c r="Q154" s="35">
        <v>1</v>
      </c>
      <c r="R154" s="53">
        <v>2.5</v>
      </c>
      <c r="S154" s="53">
        <v>2.5</v>
      </c>
      <c r="T154" s="53">
        <v>2.5</v>
      </c>
      <c r="U154" s="53">
        <v>2.5</v>
      </c>
      <c r="V154" s="35" t="s">
        <v>84</v>
      </c>
    </row>
    <row r="155" spans="1:22" s="87" customFormat="1" ht="85.5" customHeight="1">
      <c r="A155" s="336"/>
      <c r="B155" s="339"/>
      <c r="C155" s="354"/>
      <c r="D155" s="368" t="e">
        <f>#REF!</f>
        <v>#REF!</v>
      </c>
      <c r="E155" s="349" t="e">
        <f>#REF!</f>
        <v>#REF!</v>
      </c>
      <c r="F155" s="35">
        <v>142</v>
      </c>
      <c r="G155" s="22">
        <v>80</v>
      </c>
      <c r="H155" s="35" t="s">
        <v>868</v>
      </c>
      <c r="I155" s="35" t="s">
        <v>868</v>
      </c>
      <c r="J155" s="35">
        <v>1</v>
      </c>
      <c r="K155" s="35" t="s">
        <v>13</v>
      </c>
      <c r="L155" s="35" t="s">
        <v>869</v>
      </c>
      <c r="M155" s="35" t="s">
        <v>870</v>
      </c>
      <c r="N155" s="35" t="s">
        <v>870</v>
      </c>
      <c r="O155" s="35" t="s">
        <v>850</v>
      </c>
      <c r="P155" s="35" t="s">
        <v>871</v>
      </c>
      <c r="Q155" s="35"/>
      <c r="R155" s="53">
        <v>0</v>
      </c>
      <c r="S155" s="53">
        <v>0</v>
      </c>
      <c r="T155" s="53">
        <v>1</v>
      </c>
      <c r="U155" s="53">
        <v>0</v>
      </c>
      <c r="V155" s="35" t="s">
        <v>80</v>
      </c>
    </row>
    <row r="156" spans="1:22" s="87" customFormat="1" ht="75.75" customHeight="1">
      <c r="A156" s="336"/>
      <c r="B156" s="339"/>
      <c r="C156" s="358"/>
      <c r="D156" s="352"/>
      <c r="E156" s="349"/>
      <c r="F156" s="35">
        <v>143</v>
      </c>
      <c r="G156" s="22">
        <v>20</v>
      </c>
      <c r="H156" s="35" t="s">
        <v>872</v>
      </c>
      <c r="I156" s="35" t="s">
        <v>872</v>
      </c>
      <c r="J156" s="35">
        <v>1</v>
      </c>
      <c r="K156" s="35" t="s">
        <v>13</v>
      </c>
      <c r="L156" s="35" t="s">
        <v>873</v>
      </c>
      <c r="M156" s="35" t="s">
        <v>874</v>
      </c>
      <c r="N156" s="35" t="s">
        <v>875</v>
      </c>
      <c r="O156" s="35" t="s">
        <v>850</v>
      </c>
      <c r="P156" s="35" t="s">
        <v>876</v>
      </c>
      <c r="Q156" s="35"/>
      <c r="R156" s="53">
        <v>0</v>
      </c>
      <c r="S156" s="53">
        <v>0</v>
      </c>
      <c r="T156" s="53">
        <v>0</v>
      </c>
      <c r="U156" s="53">
        <v>1</v>
      </c>
      <c r="V156" s="35" t="s">
        <v>80</v>
      </c>
    </row>
    <row r="157" spans="1:22" s="89" customFormat="1" ht="52.5" customHeight="1">
      <c r="A157" s="362" t="str">
        <f>'[1]2_ESTRUCTURA_PDM'!H30</f>
        <v>1.5.02</v>
      </c>
      <c r="B157" s="339">
        <f>'[1]2_ESTRUCTURA_PDM'!I30</f>
        <v>30</v>
      </c>
      <c r="C157" s="369" t="str">
        <f>'[1]2_ESTRUCTURA_PDM'!J30</f>
        <v>Emprendimiento cultural</v>
      </c>
      <c r="D157" s="368" t="e">
        <f>#REF!</f>
        <v>#REF!</v>
      </c>
      <c r="E157" s="349" t="e">
        <f>#REF!</f>
        <v>#REF!</v>
      </c>
      <c r="F157" s="35">
        <v>144</v>
      </c>
      <c r="G157" s="88">
        <v>40</v>
      </c>
      <c r="H157" s="35" t="s">
        <v>877</v>
      </c>
      <c r="I157" s="35" t="s">
        <v>878</v>
      </c>
      <c r="J157" s="35">
        <v>12</v>
      </c>
      <c r="K157" s="35" t="s">
        <v>202</v>
      </c>
      <c r="L157" s="35" t="s">
        <v>879</v>
      </c>
      <c r="M157" s="35" t="s">
        <v>880</v>
      </c>
      <c r="N157" s="35" t="s">
        <v>881</v>
      </c>
      <c r="O157" s="35" t="s">
        <v>850</v>
      </c>
      <c r="P157" s="35" t="s">
        <v>882</v>
      </c>
      <c r="Q157" s="35">
        <v>6</v>
      </c>
      <c r="R157" s="53">
        <v>12</v>
      </c>
      <c r="S157" s="53">
        <v>12</v>
      </c>
      <c r="T157" s="53">
        <v>12</v>
      </c>
      <c r="U157" s="53">
        <v>12</v>
      </c>
      <c r="V157" s="35" t="s">
        <v>84</v>
      </c>
    </row>
    <row r="158" spans="1:22" s="89" customFormat="1" ht="53.25" customHeight="1">
      <c r="A158" s="336"/>
      <c r="B158" s="339"/>
      <c r="C158" s="358"/>
      <c r="D158" s="352"/>
      <c r="E158" s="349"/>
      <c r="F158" s="35">
        <v>145</v>
      </c>
      <c r="G158" s="88">
        <v>60</v>
      </c>
      <c r="H158" s="35" t="s">
        <v>883</v>
      </c>
      <c r="I158" s="35" t="s">
        <v>883</v>
      </c>
      <c r="J158" s="35">
        <v>60</v>
      </c>
      <c r="K158" s="35" t="s">
        <v>202</v>
      </c>
      <c r="L158" s="35" t="s">
        <v>884</v>
      </c>
      <c r="M158" s="35" t="s">
        <v>885</v>
      </c>
      <c r="N158" s="35" t="s">
        <v>885</v>
      </c>
      <c r="O158" s="35" t="s">
        <v>850</v>
      </c>
      <c r="P158" s="35" t="s">
        <v>886</v>
      </c>
      <c r="Q158" s="35">
        <v>30</v>
      </c>
      <c r="R158" s="53">
        <v>60</v>
      </c>
      <c r="S158" s="53">
        <v>60</v>
      </c>
      <c r="T158" s="53">
        <v>60</v>
      </c>
      <c r="U158" s="53">
        <v>60</v>
      </c>
      <c r="V158" s="35" t="s">
        <v>84</v>
      </c>
    </row>
    <row r="159" spans="1:22" s="89" customFormat="1" ht="70.5" customHeight="1">
      <c r="A159" s="362" t="str">
        <f>'[1]2_ESTRUCTURA_PDM'!H31</f>
        <v>1.5.03</v>
      </c>
      <c r="B159" s="339">
        <f>'[1]2_ESTRUCTURA_PDM'!I31</f>
        <v>20</v>
      </c>
      <c r="C159" s="369" t="str">
        <f>'[1]2_ESTRUCTURA_PDM'!J31</f>
        <v>Fomento, apoyo y acceso a bienes y servicios culturales</v>
      </c>
      <c r="D159" s="368" t="e">
        <f>#REF!</f>
        <v>#REF!</v>
      </c>
      <c r="E159" s="349" t="e">
        <f>#REF!</f>
        <v>#REF!</v>
      </c>
      <c r="F159" s="35">
        <v>146</v>
      </c>
      <c r="G159" s="88">
        <v>33</v>
      </c>
      <c r="H159" s="35" t="s">
        <v>887</v>
      </c>
      <c r="I159" s="35" t="s">
        <v>887</v>
      </c>
      <c r="J159" s="35">
        <v>450</v>
      </c>
      <c r="K159" s="35" t="s">
        <v>202</v>
      </c>
      <c r="L159" s="35" t="s">
        <v>888</v>
      </c>
      <c r="M159" s="35" t="s">
        <v>889</v>
      </c>
      <c r="N159" s="35" t="s">
        <v>889</v>
      </c>
      <c r="O159" s="35" t="s">
        <v>850</v>
      </c>
      <c r="P159" s="35" t="s">
        <v>890</v>
      </c>
      <c r="Q159" s="35">
        <v>450</v>
      </c>
      <c r="R159" s="53">
        <v>450</v>
      </c>
      <c r="S159" s="53">
        <v>450</v>
      </c>
      <c r="T159" s="53">
        <v>450</v>
      </c>
      <c r="U159" s="53">
        <v>450</v>
      </c>
      <c r="V159" s="35" t="s">
        <v>84</v>
      </c>
    </row>
    <row r="160" spans="1:22" s="89" customFormat="1" ht="64.5" customHeight="1">
      <c r="A160" s="336"/>
      <c r="B160" s="339"/>
      <c r="C160" s="354"/>
      <c r="D160" s="352"/>
      <c r="E160" s="349"/>
      <c r="F160" s="35">
        <v>147</v>
      </c>
      <c r="G160" s="88">
        <v>34</v>
      </c>
      <c r="H160" s="35" t="s">
        <v>891</v>
      </c>
      <c r="I160" s="35" t="s">
        <v>891</v>
      </c>
      <c r="J160" s="40">
        <v>100</v>
      </c>
      <c r="K160" s="35" t="s">
        <v>202</v>
      </c>
      <c r="L160" s="35" t="s">
        <v>892</v>
      </c>
      <c r="M160" s="35" t="s">
        <v>893</v>
      </c>
      <c r="N160" s="35" t="s">
        <v>894</v>
      </c>
      <c r="O160" s="35" t="s">
        <v>850</v>
      </c>
      <c r="P160" s="35" t="s">
        <v>895</v>
      </c>
      <c r="Q160" s="35">
        <v>100</v>
      </c>
      <c r="R160" s="53">
        <v>100</v>
      </c>
      <c r="S160" s="53">
        <v>100</v>
      </c>
      <c r="T160" s="53">
        <v>100</v>
      </c>
      <c r="U160" s="53">
        <v>100</v>
      </c>
      <c r="V160" s="35" t="s">
        <v>84</v>
      </c>
    </row>
    <row r="161" spans="1:22" s="89" customFormat="1" ht="55.5" customHeight="1">
      <c r="A161" s="336"/>
      <c r="B161" s="339"/>
      <c r="C161" s="358"/>
      <c r="D161" s="352"/>
      <c r="E161" s="349"/>
      <c r="F161" s="35">
        <v>148</v>
      </c>
      <c r="G161" s="88">
        <v>33</v>
      </c>
      <c r="H161" s="35" t="s">
        <v>896</v>
      </c>
      <c r="I161" s="35" t="s">
        <v>896</v>
      </c>
      <c r="J161" s="57">
        <v>1500</v>
      </c>
      <c r="K161" s="35" t="s">
        <v>202</v>
      </c>
      <c r="L161" s="35" t="s">
        <v>897</v>
      </c>
      <c r="M161" s="35" t="s">
        <v>898</v>
      </c>
      <c r="N161" s="35" t="s">
        <v>898</v>
      </c>
      <c r="O161" s="35" t="s">
        <v>850</v>
      </c>
      <c r="P161" s="35" t="s">
        <v>899</v>
      </c>
      <c r="Q161" s="57">
        <v>1500</v>
      </c>
      <c r="R161" s="58">
        <v>1500</v>
      </c>
      <c r="S161" s="58">
        <v>1500</v>
      </c>
      <c r="T161" s="58">
        <v>1500</v>
      </c>
      <c r="U161" s="58">
        <v>1500</v>
      </c>
      <c r="V161" s="35" t="s">
        <v>84</v>
      </c>
    </row>
    <row r="162" spans="1:22" s="89" customFormat="1" ht="45.75" customHeight="1">
      <c r="A162" s="362" t="str">
        <f>'[1]2_ESTRUCTURA_PDM'!H32</f>
        <v>1.5.04</v>
      </c>
      <c r="B162" s="339">
        <f>'[1]2_ESTRUCTURA_PDM'!I32</f>
        <v>30</v>
      </c>
      <c r="C162" s="369" t="str">
        <f>'[1]2_ESTRUCTURA_PDM'!J32</f>
        <v>Fortalecimiento de la institucionalidad cultural y la participación ciudadana</v>
      </c>
      <c r="D162" s="368" t="e">
        <f>#REF!</f>
        <v>#REF!</v>
      </c>
      <c r="E162" s="349" t="e">
        <f>#REF!</f>
        <v>#REF!</v>
      </c>
      <c r="F162" s="35">
        <v>149</v>
      </c>
      <c r="G162" s="22">
        <v>34</v>
      </c>
      <c r="H162" s="35" t="s">
        <v>900</v>
      </c>
      <c r="I162" s="35" t="s">
        <v>901</v>
      </c>
      <c r="J162" s="57">
        <v>360</v>
      </c>
      <c r="K162" s="35" t="s">
        <v>185</v>
      </c>
      <c r="L162" s="35" t="s">
        <v>902</v>
      </c>
      <c r="M162" s="35" t="s">
        <v>903</v>
      </c>
      <c r="N162" s="35" t="s">
        <v>903</v>
      </c>
      <c r="O162" s="35" t="s">
        <v>850</v>
      </c>
      <c r="P162" s="35" t="s">
        <v>904</v>
      </c>
      <c r="Q162" s="35">
        <v>211</v>
      </c>
      <c r="R162" s="53">
        <v>90</v>
      </c>
      <c r="S162" s="53">
        <v>90</v>
      </c>
      <c r="T162" s="53">
        <v>90</v>
      </c>
      <c r="U162" s="53">
        <v>90</v>
      </c>
      <c r="V162" s="35" t="s">
        <v>84</v>
      </c>
    </row>
    <row r="163" spans="1:22" s="89" customFormat="1" ht="68.25" customHeight="1">
      <c r="A163" s="336"/>
      <c r="B163" s="339"/>
      <c r="C163" s="354"/>
      <c r="D163" s="352"/>
      <c r="E163" s="349"/>
      <c r="F163" s="35">
        <v>150</v>
      </c>
      <c r="G163" s="22">
        <v>33</v>
      </c>
      <c r="H163" s="35" t="s">
        <v>905</v>
      </c>
      <c r="I163" s="35" t="s">
        <v>906</v>
      </c>
      <c r="J163" s="57">
        <v>320</v>
      </c>
      <c r="K163" s="35" t="s">
        <v>185</v>
      </c>
      <c r="L163" s="35" t="s">
        <v>907</v>
      </c>
      <c r="M163" s="35" t="s">
        <v>908</v>
      </c>
      <c r="N163" s="35" t="s">
        <v>908</v>
      </c>
      <c r="O163" s="35" t="s">
        <v>850</v>
      </c>
      <c r="P163" s="35" t="s">
        <v>909</v>
      </c>
      <c r="Q163" s="35">
        <v>90</v>
      </c>
      <c r="R163" s="53">
        <v>80</v>
      </c>
      <c r="S163" s="53">
        <v>80</v>
      </c>
      <c r="T163" s="53">
        <v>80</v>
      </c>
      <c r="U163" s="53">
        <v>80</v>
      </c>
      <c r="V163" s="35" t="s">
        <v>84</v>
      </c>
    </row>
    <row r="164" spans="1:22" s="89" customFormat="1" ht="45.75" customHeight="1">
      <c r="A164" s="336"/>
      <c r="B164" s="339"/>
      <c r="C164" s="354"/>
      <c r="D164" s="352"/>
      <c r="E164" s="349"/>
      <c r="F164" s="35">
        <v>151</v>
      </c>
      <c r="G164" s="22">
        <v>33</v>
      </c>
      <c r="H164" s="35" t="s">
        <v>910</v>
      </c>
      <c r="I164" s="35" t="s">
        <v>911</v>
      </c>
      <c r="J164" s="57">
        <v>2</v>
      </c>
      <c r="K164" s="35" t="s">
        <v>96</v>
      </c>
      <c r="L164" s="35" t="s">
        <v>912</v>
      </c>
      <c r="M164" s="35" t="s">
        <v>913</v>
      </c>
      <c r="N164" s="35" t="s">
        <v>914</v>
      </c>
      <c r="O164" s="35" t="s">
        <v>850</v>
      </c>
      <c r="P164" s="35">
        <v>0</v>
      </c>
      <c r="Q164" s="35">
        <v>0</v>
      </c>
      <c r="R164" s="53">
        <v>0</v>
      </c>
      <c r="S164" s="53">
        <v>1</v>
      </c>
      <c r="T164" s="53">
        <v>1</v>
      </c>
      <c r="U164" s="53">
        <v>0</v>
      </c>
      <c r="V164" s="35" t="s">
        <v>84</v>
      </c>
    </row>
    <row r="165" spans="1:22" s="89" customFormat="1" ht="60" customHeight="1">
      <c r="A165" s="336"/>
      <c r="B165" s="339"/>
      <c r="C165" s="354"/>
      <c r="D165" s="21" t="e">
        <f>#REF!</f>
        <v>#REF!</v>
      </c>
      <c r="E165" s="22" t="e">
        <f>#REF!</f>
        <v>#REF!</v>
      </c>
      <c r="F165" s="35">
        <v>152</v>
      </c>
      <c r="G165" s="22">
        <v>100</v>
      </c>
      <c r="H165" s="35" t="s">
        <v>915</v>
      </c>
      <c r="I165" s="35" t="s">
        <v>916</v>
      </c>
      <c r="J165" s="57">
        <v>1</v>
      </c>
      <c r="K165" s="35" t="s">
        <v>13</v>
      </c>
      <c r="L165" s="35" t="s">
        <v>917</v>
      </c>
      <c r="M165" s="35" t="s">
        <v>156</v>
      </c>
      <c r="N165" s="35" t="s">
        <v>918</v>
      </c>
      <c r="O165" s="35" t="s">
        <v>850</v>
      </c>
      <c r="P165" s="35">
        <v>0</v>
      </c>
      <c r="Q165" s="35">
        <v>0</v>
      </c>
      <c r="R165" s="53">
        <v>0</v>
      </c>
      <c r="S165" s="53">
        <v>0</v>
      </c>
      <c r="T165" s="53">
        <v>1</v>
      </c>
      <c r="U165" s="53">
        <v>0</v>
      </c>
      <c r="V165" s="35" t="s">
        <v>84</v>
      </c>
    </row>
    <row r="166" spans="1:22" s="89" customFormat="1" ht="81.75" customHeight="1">
      <c r="A166" s="336"/>
      <c r="B166" s="339"/>
      <c r="C166" s="354"/>
      <c r="D166" s="21" t="e">
        <f>#REF!</f>
        <v>#REF!</v>
      </c>
      <c r="E166" s="22" t="e">
        <f>#REF!</f>
        <v>#REF!</v>
      </c>
      <c r="F166" s="35">
        <v>153</v>
      </c>
      <c r="G166" s="22">
        <v>100</v>
      </c>
      <c r="H166" s="35" t="s">
        <v>919</v>
      </c>
      <c r="I166" s="35" t="s">
        <v>920</v>
      </c>
      <c r="J166" s="57">
        <v>4</v>
      </c>
      <c r="K166" s="35" t="s">
        <v>185</v>
      </c>
      <c r="L166" s="35" t="s">
        <v>921</v>
      </c>
      <c r="M166" s="35" t="s">
        <v>922</v>
      </c>
      <c r="N166" s="35" t="s">
        <v>923</v>
      </c>
      <c r="O166" s="35" t="s">
        <v>850</v>
      </c>
      <c r="P166" s="35" t="s">
        <v>924</v>
      </c>
      <c r="Q166" s="35">
        <v>1</v>
      </c>
      <c r="R166" s="53">
        <v>1</v>
      </c>
      <c r="S166" s="53">
        <v>1</v>
      </c>
      <c r="T166" s="53">
        <v>1</v>
      </c>
      <c r="U166" s="53">
        <v>1</v>
      </c>
      <c r="V166" s="35" t="s">
        <v>84</v>
      </c>
    </row>
    <row r="167" spans="1:22" s="89" customFormat="1" ht="75.75" customHeight="1">
      <c r="A167" s="336"/>
      <c r="B167" s="339"/>
      <c r="C167" s="354"/>
      <c r="D167" s="368" t="e">
        <f>#REF!</f>
        <v>#REF!</v>
      </c>
      <c r="E167" s="349" t="e">
        <f>#REF!</f>
        <v>#REF!</v>
      </c>
      <c r="F167" s="35">
        <v>154</v>
      </c>
      <c r="G167" s="88">
        <v>25</v>
      </c>
      <c r="H167" s="35" t="s">
        <v>925</v>
      </c>
      <c r="I167" s="35" t="s">
        <v>926</v>
      </c>
      <c r="J167" s="57">
        <v>126</v>
      </c>
      <c r="K167" s="35" t="s">
        <v>202</v>
      </c>
      <c r="L167" s="35" t="s">
        <v>927</v>
      </c>
      <c r="M167" s="35" t="s">
        <v>928</v>
      </c>
      <c r="N167" s="35" t="s">
        <v>929</v>
      </c>
      <c r="O167" s="35" t="s">
        <v>850</v>
      </c>
      <c r="P167" s="35" t="s">
        <v>930</v>
      </c>
      <c r="Q167" s="35">
        <v>120</v>
      </c>
      <c r="R167" s="53">
        <v>126</v>
      </c>
      <c r="S167" s="53">
        <v>126</v>
      </c>
      <c r="T167" s="53">
        <v>126</v>
      </c>
      <c r="U167" s="53">
        <v>126</v>
      </c>
      <c r="V167" s="35" t="s">
        <v>84</v>
      </c>
    </row>
    <row r="168" spans="1:22" s="89" customFormat="1" ht="87.75" customHeight="1">
      <c r="A168" s="336"/>
      <c r="B168" s="339"/>
      <c r="C168" s="354"/>
      <c r="D168" s="352"/>
      <c r="E168" s="349"/>
      <c r="F168" s="35">
        <v>155</v>
      </c>
      <c r="G168" s="88">
        <v>25</v>
      </c>
      <c r="H168" s="35" t="s">
        <v>931</v>
      </c>
      <c r="I168" s="35" t="s">
        <v>932</v>
      </c>
      <c r="J168" s="57">
        <v>2993</v>
      </c>
      <c r="K168" s="35" t="s">
        <v>202</v>
      </c>
      <c r="L168" s="35" t="s">
        <v>933</v>
      </c>
      <c r="M168" s="35" t="s">
        <v>934</v>
      </c>
      <c r="N168" s="35" t="s">
        <v>934</v>
      </c>
      <c r="O168" s="35" t="s">
        <v>850</v>
      </c>
      <c r="P168" s="35" t="s">
        <v>935</v>
      </c>
      <c r="Q168" s="57">
        <v>2850</v>
      </c>
      <c r="R168" s="58">
        <v>2993</v>
      </c>
      <c r="S168" s="58">
        <v>2993</v>
      </c>
      <c r="T168" s="58">
        <v>2993</v>
      </c>
      <c r="U168" s="58">
        <v>2993</v>
      </c>
      <c r="V168" s="35" t="s">
        <v>84</v>
      </c>
    </row>
    <row r="169" spans="1:22" s="89" customFormat="1" ht="57.75" customHeight="1">
      <c r="A169" s="336"/>
      <c r="B169" s="339"/>
      <c r="C169" s="354"/>
      <c r="D169" s="352"/>
      <c r="E169" s="349"/>
      <c r="F169" s="35">
        <v>156</v>
      </c>
      <c r="G169" s="88">
        <v>25</v>
      </c>
      <c r="H169" s="35" t="s">
        <v>936</v>
      </c>
      <c r="I169" s="35" t="s">
        <v>936</v>
      </c>
      <c r="J169" s="57">
        <v>53437</v>
      </c>
      <c r="K169" s="35" t="s">
        <v>202</v>
      </c>
      <c r="L169" s="35" t="s">
        <v>937</v>
      </c>
      <c r="M169" s="35" t="s">
        <v>938</v>
      </c>
      <c r="N169" s="35" t="s">
        <v>939</v>
      </c>
      <c r="O169" s="35" t="s">
        <v>850</v>
      </c>
      <c r="P169" s="35" t="s">
        <v>940</v>
      </c>
      <c r="Q169" s="57">
        <v>50852</v>
      </c>
      <c r="R169" s="58">
        <v>53437</v>
      </c>
      <c r="S169" s="58">
        <v>53437</v>
      </c>
      <c r="T169" s="58">
        <v>53437</v>
      </c>
      <c r="U169" s="58">
        <v>53437</v>
      </c>
      <c r="V169" s="35" t="s">
        <v>84</v>
      </c>
    </row>
    <row r="170" spans="1:22" s="89" customFormat="1" ht="69.75" customHeight="1">
      <c r="A170" s="337"/>
      <c r="B170" s="340"/>
      <c r="C170" s="354"/>
      <c r="D170" s="331"/>
      <c r="E170" s="333"/>
      <c r="F170" s="33">
        <v>157</v>
      </c>
      <c r="G170" s="91">
        <v>25</v>
      </c>
      <c r="H170" s="33" t="s">
        <v>941</v>
      </c>
      <c r="I170" s="33" t="s">
        <v>941</v>
      </c>
      <c r="J170" s="51">
        <v>522</v>
      </c>
      <c r="K170" s="33" t="s">
        <v>202</v>
      </c>
      <c r="L170" s="33" t="s">
        <v>942</v>
      </c>
      <c r="M170" s="33" t="s">
        <v>943</v>
      </c>
      <c r="N170" s="33" t="s">
        <v>944</v>
      </c>
      <c r="O170" s="33" t="s">
        <v>850</v>
      </c>
      <c r="P170" s="33" t="s">
        <v>945</v>
      </c>
      <c r="Q170" s="33">
        <v>497</v>
      </c>
      <c r="R170" s="45">
        <v>522</v>
      </c>
      <c r="S170" s="45">
        <v>522</v>
      </c>
      <c r="T170" s="45">
        <v>522</v>
      </c>
      <c r="U170" s="45">
        <v>522</v>
      </c>
      <c r="V170" s="33" t="s">
        <v>84</v>
      </c>
    </row>
    <row r="171" spans="1:22" s="23" customFormat="1" ht="12.75">
      <c r="A171" s="92" t="s">
        <v>90</v>
      </c>
      <c r="B171" s="93"/>
      <c r="C171" s="92"/>
      <c r="D171" s="93"/>
      <c r="E171" s="93"/>
      <c r="F171" s="93"/>
      <c r="G171" s="93"/>
      <c r="H171" s="93"/>
      <c r="I171" s="93"/>
      <c r="J171" s="93"/>
      <c r="K171" s="93"/>
      <c r="L171" s="93"/>
      <c r="M171" s="93"/>
      <c r="N171" s="93"/>
      <c r="O171" s="94"/>
      <c r="P171" s="93"/>
      <c r="Q171" s="93"/>
      <c r="R171" s="93"/>
      <c r="S171" s="93"/>
      <c r="T171" s="93"/>
      <c r="U171" s="93"/>
      <c r="V171" s="95"/>
    </row>
    <row r="172" spans="1:22" s="97" customFormat="1" ht="173.25" customHeight="1">
      <c r="A172" s="355" t="str">
        <f>'[1]2_ESTRUCTURA_PDM'!H33</f>
        <v>2.1.01</v>
      </c>
      <c r="B172" s="356">
        <f>'[1]2_ESTRUCTURA_PDM'!I33</f>
        <v>35</v>
      </c>
      <c r="C172" s="341" t="str">
        <f>'[1]2_ESTRUCTURA_PDM'!J33</f>
        <v>Conocimiento y educación para la planificación y el desarrollo ambiental</v>
      </c>
      <c r="D172" s="355" t="e">
        <f>#REF!</f>
        <v>#REF!</v>
      </c>
      <c r="E172" s="356" t="e">
        <f>#REF!</f>
        <v>#REF!</v>
      </c>
      <c r="F172" s="79">
        <v>158</v>
      </c>
      <c r="G172" s="96">
        <v>5</v>
      </c>
      <c r="H172" s="361" t="s">
        <v>946</v>
      </c>
      <c r="I172" s="79" t="s">
        <v>947</v>
      </c>
      <c r="J172" s="79">
        <v>1</v>
      </c>
      <c r="K172" s="79" t="s">
        <v>13</v>
      </c>
      <c r="L172" s="79" t="s">
        <v>948</v>
      </c>
      <c r="M172" s="79" t="s">
        <v>949</v>
      </c>
      <c r="N172" s="79" t="s">
        <v>950</v>
      </c>
      <c r="O172" s="35" t="s">
        <v>430</v>
      </c>
      <c r="P172" s="79" t="s">
        <v>951</v>
      </c>
      <c r="Q172" s="79"/>
      <c r="R172" s="82">
        <v>0</v>
      </c>
      <c r="S172" s="82">
        <v>1</v>
      </c>
      <c r="T172" s="82">
        <v>0</v>
      </c>
      <c r="U172" s="82">
        <v>0</v>
      </c>
      <c r="V172" s="79" t="s">
        <v>92</v>
      </c>
    </row>
    <row r="173" spans="1:22" s="97" customFormat="1" ht="174" customHeight="1">
      <c r="A173" s="352"/>
      <c r="B173" s="349"/>
      <c r="C173" s="342"/>
      <c r="D173" s="352"/>
      <c r="E173" s="349"/>
      <c r="F173" s="35">
        <v>159</v>
      </c>
      <c r="G173" s="98">
        <v>10</v>
      </c>
      <c r="H173" s="352"/>
      <c r="I173" s="35" t="s">
        <v>952</v>
      </c>
      <c r="J173" s="35">
        <v>20</v>
      </c>
      <c r="K173" s="35" t="s">
        <v>96</v>
      </c>
      <c r="L173" s="35" t="s">
        <v>953</v>
      </c>
      <c r="M173" s="35" t="s">
        <v>954</v>
      </c>
      <c r="N173" s="35" t="s">
        <v>955</v>
      </c>
      <c r="O173" s="35" t="s">
        <v>430</v>
      </c>
      <c r="P173" s="35" t="s">
        <v>956</v>
      </c>
      <c r="Q173" s="35"/>
      <c r="R173" s="53">
        <v>0</v>
      </c>
      <c r="S173" s="53">
        <v>0</v>
      </c>
      <c r="T173" s="53">
        <v>10</v>
      </c>
      <c r="U173" s="53">
        <v>10</v>
      </c>
      <c r="V173" s="35" t="s">
        <v>92</v>
      </c>
    </row>
    <row r="174" spans="1:22" s="97" customFormat="1" ht="112.5" customHeight="1">
      <c r="A174" s="352"/>
      <c r="B174" s="349"/>
      <c r="C174" s="342"/>
      <c r="D174" s="352"/>
      <c r="E174" s="349"/>
      <c r="F174" s="35">
        <v>160</v>
      </c>
      <c r="G174" s="98">
        <v>10</v>
      </c>
      <c r="H174" s="352" t="s">
        <v>957</v>
      </c>
      <c r="I174" s="35" t="s">
        <v>958</v>
      </c>
      <c r="J174" s="35">
        <v>1</v>
      </c>
      <c r="K174" s="35" t="s">
        <v>13</v>
      </c>
      <c r="L174" s="35" t="s">
        <v>959</v>
      </c>
      <c r="M174" s="35" t="s">
        <v>949</v>
      </c>
      <c r="N174" s="35" t="s">
        <v>960</v>
      </c>
      <c r="O174" s="35" t="s">
        <v>430</v>
      </c>
      <c r="P174" s="35" t="s">
        <v>961</v>
      </c>
      <c r="Q174" s="35"/>
      <c r="R174" s="53">
        <v>0</v>
      </c>
      <c r="S174" s="53">
        <v>1</v>
      </c>
      <c r="T174" s="53">
        <v>0</v>
      </c>
      <c r="U174" s="53">
        <v>0</v>
      </c>
      <c r="V174" s="35" t="s">
        <v>92</v>
      </c>
    </row>
    <row r="175" spans="1:22" s="97" customFormat="1" ht="102.75" customHeight="1">
      <c r="A175" s="352"/>
      <c r="B175" s="349"/>
      <c r="C175" s="342"/>
      <c r="D175" s="352"/>
      <c r="E175" s="349"/>
      <c r="F175" s="35">
        <v>161</v>
      </c>
      <c r="G175" s="98">
        <v>30</v>
      </c>
      <c r="H175" s="352"/>
      <c r="I175" s="35" t="s">
        <v>962</v>
      </c>
      <c r="J175" s="35">
        <v>100</v>
      </c>
      <c r="K175" s="35" t="s">
        <v>96</v>
      </c>
      <c r="L175" s="35" t="s">
        <v>963</v>
      </c>
      <c r="M175" s="35" t="s">
        <v>964</v>
      </c>
      <c r="N175" s="35" t="s">
        <v>964</v>
      </c>
      <c r="O175" s="35" t="s">
        <v>430</v>
      </c>
      <c r="P175" s="35" t="s">
        <v>961</v>
      </c>
      <c r="Q175" s="35"/>
      <c r="R175" s="53">
        <v>0</v>
      </c>
      <c r="S175" s="53">
        <v>0</v>
      </c>
      <c r="T175" s="53">
        <v>50</v>
      </c>
      <c r="U175" s="53">
        <v>50</v>
      </c>
      <c r="V175" s="35" t="s">
        <v>92</v>
      </c>
    </row>
    <row r="176" spans="1:22" s="97" customFormat="1" ht="200.25" customHeight="1">
      <c r="A176" s="352"/>
      <c r="B176" s="349"/>
      <c r="C176" s="342"/>
      <c r="D176" s="352"/>
      <c r="E176" s="349"/>
      <c r="F176" s="35">
        <v>162</v>
      </c>
      <c r="G176" s="98">
        <v>15</v>
      </c>
      <c r="H176" s="35" t="s">
        <v>965</v>
      </c>
      <c r="I176" s="35" t="s">
        <v>965</v>
      </c>
      <c r="J176" s="35">
        <v>1</v>
      </c>
      <c r="K176" s="35" t="s">
        <v>96</v>
      </c>
      <c r="L176" s="35" t="s">
        <v>966</v>
      </c>
      <c r="M176" s="35" t="s">
        <v>967</v>
      </c>
      <c r="N176" s="35" t="s">
        <v>968</v>
      </c>
      <c r="O176" s="35" t="s">
        <v>350</v>
      </c>
      <c r="P176" s="35" t="s">
        <v>969</v>
      </c>
      <c r="Q176" s="35"/>
      <c r="R176" s="53">
        <v>0</v>
      </c>
      <c r="S176" s="53">
        <v>0</v>
      </c>
      <c r="T176" s="53">
        <v>0.5</v>
      </c>
      <c r="U176" s="53">
        <v>0.5</v>
      </c>
      <c r="V176" s="35" t="s">
        <v>92</v>
      </c>
    </row>
    <row r="177" spans="1:22" s="97" customFormat="1" ht="116.25" customHeight="1">
      <c r="A177" s="352"/>
      <c r="B177" s="349"/>
      <c r="C177" s="342"/>
      <c r="D177" s="352"/>
      <c r="E177" s="349"/>
      <c r="F177" s="35">
        <v>163</v>
      </c>
      <c r="G177" s="98">
        <v>30</v>
      </c>
      <c r="H177" s="35" t="s">
        <v>970</v>
      </c>
      <c r="I177" s="35" t="s">
        <v>970</v>
      </c>
      <c r="J177" s="35">
        <v>4</v>
      </c>
      <c r="K177" s="35" t="s">
        <v>96</v>
      </c>
      <c r="L177" s="35" t="s">
        <v>971</v>
      </c>
      <c r="M177" s="35" t="s">
        <v>972</v>
      </c>
      <c r="N177" s="35" t="s">
        <v>973</v>
      </c>
      <c r="O177" s="35" t="s">
        <v>430</v>
      </c>
      <c r="P177" s="35" t="s">
        <v>974</v>
      </c>
      <c r="Q177" s="35"/>
      <c r="R177" s="53">
        <v>0</v>
      </c>
      <c r="S177" s="53">
        <v>2</v>
      </c>
      <c r="T177" s="53">
        <v>1</v>
      </c>
      <c r="U177" s="53">
        <v>1</v>
      </c>
      <c r="V177" s="35" t="s">
        <v>92</v>
      </c>
    </row>
    <row r="178" spans="1:22" s="97" customFormat="1" ht="183" customHeight="1">
      <c r="A178" s="352"/>
      <c r="B178" s="349"/>
      <c r="C178" s="342"/>
      <c r="D178" s="368" t="e">
        <f>#REF!</f>
        <v>#REF!</v>
      </c>
      <c r="E178" s="349" t="e">
        <f>#REF!</f>
        <v>#REF!</v>
      </c>
      <c r="F178" s="35">
        <v>164</v>
      </c>
      <c r="G178" s="98">
        <v>50</v>
      </c>
      <c r="H178" s="35" t="s">
        <v>975</v>
      </c>
      <c r="I178" s="35" t="s">
        <v>975</v>
      </c>
      <c r="J178" s="35">
        <v>100</v>
      </c>
      <c r="K178" s="35" t="s">
        <v>96</v>
      </c>
      <c r="L178" s="35" t="s">
        <v>976</v>
      </c>
      <c r="M178" s="35" t="s">
        <v>977</v>
      </c>
      <c r="N178" s="35" t="s">
        <v>978</v>
      </c>
      <c r="O178" s="35" t="s">
        <v>430</v>
      </c>
      <c r="P178" s="35" t="s">
        <v>979</v>
      </c>
      <c r="Q178" s="35"/>
      <c r="R178" s="53">
        <v>0</v>
      </c>
      <c r="S178" s="53">
        <v>35</v>
      </c>
      <c r="T178" s="53">
        <v>35</v>
      </c>
      <c r="U178" s="53">
        <v>30</v>
      </c>
      <c r="V178" s="35" t="s">
        <v>92</v>
      </c>
    </row>
    <row r="179" spans="1:22" s="97" customFormat="1" ht="135.75" customHeight="1">
      <c r="A179" s="352"/>
      <c r="B179" s="349"/>
      <c r="C179" s="342"/>
      <c r="D179" s="352"/>
      <c r="E179" s="349"/>
      <c r="F179" s="35">
        <v>165</v>
      </c>
      <c r="G179" s="98">
        <v>30</v>
      </c>
      <c r="H179" s="35" t="s">
        <v>980</v>
      </c>
      <c r="I179" s="35" t="s">
        <v>980</v>
      </c>
      <c r="J179" s="35">
        <v>70</v>
      </c>
      <c r="K179" s="35" t="s">
        <v>185</v>
      </c>
      <c r="L179" s="35" t="s">
        <v>981</v>
      </c>
      <c r="M179" s="35" t="s">
        <v>982</v>
      </c>
      <c r="N179" s="35" t="s">
        <v>983</v>
      </c>
      <c r="O179" s="35" t="s">
        <v>430</v>
      </c>
      <c r="P179" s="35" t="s">
        <v>984</v>
      </c>
      <c r="Q179" s="35"/>
      <c r="R179" s="53">
        <v>10</v>
      </c>
      <c r="S179" s="53">
        <v>20</v>
      </c>
      <c r="T179" s="53">
        <v>20</v>
      </c>
      <c r="U179" s="53">
        <v>20</v>
      </c>
      <c r="V179" s="35" t="s">
        <v>92</v>
      </c>
    </row>
    <row r="180" spans="1:22" s="97" customFormat="1" ht="71.25" customHeight="1">
      <c r="A180" s="352"/>
      <c r="B180" s="349"/>
      <c r="C180" s="364"/>
      <c r="D180" s="352"/>
      <c r="E180" s="349"/>
      <c r="F180" s="35">
        <v>166</v>
      </c>
      <c r="G180" s="98">
        <v>20</v>
      </c>
      <c r="H180" s="35" t="s">
        <v>985</v>
      </c>
      <c r="I180" s="35" t="s">
        <v>985</v>
      </c>
      <c r="J180" s="35">
        <v>1</v>
      </c>
      <c r="K180" s="35" t="s">
        <v>96</v>
      </c>
      <c r="L180" s="35" t="s">
        <v>986</v>
      </c>
      <c r="M180" s="35" t="s">
        <v>987</v>
      </c>
      <c r="N180" s="35" t="s">
        <v>988</v>
      </c>
      <c r="O180" s="35" t="s">
        <v>430</v>
      </c>
      <c r="P180" s="35" t="s">
        <v>989</v>
      </c>
      <c r="Q180" s="35"/>
      <c r="R180" s="53">
        <v>0.5</v>
      </c>
      <c r="S180" s="53">
        <v>0.5</v>
      </c>
      <c r="T180" s="53">
        <v>0</v>
      </c>
      <c r="U180" s="53">
        <v>0</v>
      </c>
      <c r="V180" s="35" t="s">
        <v>92</v>
      </c>
    </row>
    <row r="181" spans="1:22" s="97" customFormat="1" ht="139.5" customHeight="1">
      <c r="A181" s="368" t="str">
        <f>'[1]2_ESTRUCTURA_PDM'!H34</f>
        <v>2.1.02</v>
      </c>
      <c r="B181" s="349">
        <f>'[1]2_ESTRUCTURA_PDM'!I34</f>
        <v>30</v>
      </c>
      <c r="C181" s="363" t="str">
        <f>'[1]2_ESTRUCTURA_PDM'!J34</f>
        <v>Cuencas hidrográficas abastecedoras</v>
      </c>
      <c r="D181" s="368" t="e">
        <f>#REF!</f>
        <v>#REF!</v>
      </c>
      <c r="E181" s="349" t="e">
        <f>#REF!</f>
        <v>#REF!</v>
      </c>
      <c r="F181" s="35">
        <v>167</v>
      </c>
      <c r="G181" s="98">
        <v>50</v>
      </c>
      <c r="H181" s="35" t="s">
        <v>990</v>
      </c>
      <c r="I181" s="35" t="s">
        <v>991</v>
      </c>
      <c r="J181" s="35">
        <v>400</v>
      </c>
      <c r="K181" s="35" t="s">
        <v>992</v>
      </c>
      <c r="L181" s="35" t="s">
        <v>993</v>
      </c>
      <c r="M181" s="35" t="s">
        <v>994</v>
      </c>
      <c r="N181" s="35" t="s">
        <v>995</v>
      </c>
      <c r="O181" s="35" t="s">
        <v>430</v>
      </c>
      <c r="P181" s="35" t="s">
        <v>996</v>
      </c>
      <c r="Q181" s="35"/>
      <c r="R181" s="53">
        <v>100</v>
      </c>
      <c r="S181" s="53">
        <v>100</v>
      </c>
      <c r="T181" s="53">
        <v>100</v>
      </c>
      <c r="U181" s="53">
        <v>100</v>
      </c>
      <c r="V181" s="35" t="s">
        <v>92</v>
      </c>
    </row>
    <row r="182" spans="1:22" s="97" customFormat="1" ht="93.75" customHeight="1">
      <c r="A182" s="352"/>
      <c r="B182" s="349"/>
      <c r="C182" s="342"/>
      <c r="D182" s="352"/>
      <c r="E182" s="349"/>
      <c r="F182" s="35">
        <v>168</v>
      </c>
      <c r="G182" s="98">
        <v>50</v>
      </c>
      <c r="H182" s="35" t="s">
        <v>997</v>
      </c>
      <c r="I182" s="35" t="s">
        <v>997</v>
      </c>
      <c r="J182" s="35">
        <v>500</v>
      </c>
      <c r="K182" s="35" t="s">
        <v>96</v>
      </c>
      <c r="L182" s="99" t="s">
        <v>998</v>
      </c>
      <c r="M182" s="35" t="s">
        <v>999</v>
      </c>
      <c r="N182" s="35" t="s">
        <v>1000</v>
      </c>
      <c r="O182" s="35" t="s">
        <v>430</v>
      </c>
      <c r="P182" s="35" t="s">
        <v>1001</v>
      </c>
      <c r="Q182" s="35"/>
      <c r="R182" s="53">
        <v>125</v>
      </c>
      <c r="S182" s="53">
        <v>125</v>
      </c>
      <c r="T182" s="53">
        <v>125</v>
      </c>
      <c r="U182" s="53">
        <v>125</v>
      </c>
      <c r="V182" s="35" t="s">
        <v>92</v>
      </c>
    </row>
    <row r="183" spans="1:22" s="97" customFormat="1" ht="113.25" customHeight="1">
      <c r="A183" s="352"/>
      <c r="B183" s="349"/>
      <c r="C183" s="342"/>
      <c r="D183" s="368" t="e">
        <f>#REF!</f>
        <v>#REF!</v>
      </c>
      <c r="E183" s="349" t="e">
        <f>#REF!</f>
        <v>#REF!</v>
      </c>
      <c r="F183" s="35">
        <v>169</v>
      </c>
      <c r="G183" s="98">
        <v>70</v>
      </c>
      <c r="H183" s="35" t="s">
        <v>1002</v>
      </c>
      <c r="I183" s="35" t="s">
        <v>1002</v>
      </c>
      <c r="J183" s="35">
        <v>100</v>
      </c>
      <c r="K183" s="35" t="s">
        <v>96</v>
      </c>
      <c r="L183" s="35" t="s">
        <v>1003</v>
      </c>
      <c r="M183" s="35" t="s">
        <v>1004</v>
      </c>
      <c r="N183" s="35" t="s">
        <v>1004</v>
      </c>
      <c r="O183" s="35" t="s">
        <v>430</v>
      </c>
      <c r="P183" s="35" t="s">
        <v>1005</v>
      </c>
      <c r="Q183" s="35"/>
      <c r="R183" s="53">
        <v>6</v>
      </c>
      <c r="S183" s="53">
        <v>35</v>
      </c>
      <c r="T183" s="53">
        <v>35</v>
      </c>
      <c r="U183" s="53">
        <v>24</v>
      </c>
      <c r="V183" s="35" t="s">
        <v>92</v>
      </c>
    </row>
    <row r="184" spans="1:22" s="97" customFormat="1" ht="93" customHeight="1">
      <c r="A184" s="352"/>
      <c r="B184" s="349"/>
      <c r="C184" s="364"/>
      <c r="D184" s="352"/>
      <c r="E184" s="349"/>
      <c r="F184" s="35">
        <v>170</v>
      </c>
      <c r="G184" s="98">
        <v>30</v>
      </c>
      <c r="H184" s="35" t="s">
        <v>1006</v>
      </c>
      <c r="I184" s="35" t="s">
        <v>1006</v>
      </c>
      <c r="J184" s="35">
        <v>1</v>
      </c>
      <c r="K184" s="35" t="s">
        <v>202</v>
      </c>
      <c r="L184" s="35" t="s">
        <v>1007</v>
      </c>
      <c r="M184" s="35" t="s">
        <v>1008</v>
      </c>
      <c r="N184" s="35" t="s">
        <v>1009</v>
      </c>
      <c r="O184" s="35" t="s">
        <v>430</v>
      </c>
      <c r="P184" s="35" t="s">
        <v>1010</v>
      </c>
      <c r="Q184" s="35">
        <v>1</v>
      </c>
      <c r="R184" s="53">
        <v>1</v>
      </c>
      <c r="S184" s="53">
        <v>1</v>
      </c>
      <c r="T184" s="53">
        <v>1</v>
      </c>
      <c r="U184" s="53">
        <v>1</v>
      </c>
      <c r="V184" s="35" t="s">
        <v>92</v>
      </c>
    </row>
    <row r="185" spans="1:22" s="89" customFormat="1" ht="59.25" customHeight="1">
      <c r="A185" s="368" t="str">
        <f>'[1]2_ESTRUCTURA_PDM'!H35</f>
        <v>2.1.03</v>
      </c>
      <c r="B185" s="349">
        <f>'[1]2_ESTRUCTURA_PDM'!I35</f>
        <v>35</v>
      </c>
      <c r="C185" s="369" t="str">
        <f>'[1]2_ESTRUCTURA_PDM'!J35</f>
        <v>Fortalecimiento de la Red de Ecoparques</v>
      </c>
      <c r="D185" s="21" t="e">
        <f>#REF!</f>
        <v>#REF!</v>
      </c>
      <c r="E185" s="22" t="e">
        <f>#REF!</f>
        <v>#REF!</v>
      </c>
      <c r="F185" s="35">
        <v>171</v>
      </c>
      <c r="G185" s="98">
        <v>100</v>
      </c>
      <c r="H185" s="35" t="s">
        <v>1011</v>
      </c>
      <c r="I185" s="35" t="s">
        <v>1011</v>
      </c>
      <c r="J185" s="35">
        <v>4</v>
      </c>
      <c r="K185" s="35" t="s">
        <v>185</v>
      </c>
      <c r="L185" s="35" t="s">
        <v>1012</v>
      </c>
      <c r="M185" s="35" t="s">
        <v>1013</v>
      </c>
      <c r="N185" s="35" t="s">
        <v>1014</v>
      </c>
      <c r="O185" s="35" t="s">
        <v>850</v>
      </c>
      <c r="P185" s="35" t="s">
        <v>1015</v>
      </c>
      <c r="Q185" s="35">
        <v>1</v>
      </c>
      <c r="R185" s="53">
        <v>1</v>
      </c>
      <c r="S185" s="53">
        <v>1</v>
      </c>
      <c r="T185" s="53">
        <v>1</v>
      </c>
      <c r="U185" s="53">
        <v>1</v>
      </c>
      <c r="V185" s="35" t="s">
        <v>84</v>
      </c>
    </row>
    <row r="186" spans="1:22" s="97" customFormat="1" ht="119.25" customHeight="1">
      <c r="A186" s="331"/>
      <c r="B186" s="333"/>
      <c r="C186" s="354"/>
      <c r="D186" s="100" t="e">
        <f>#REF!</f>
        <v>#REF!</v>
      </c>
      <c r="E186" s="32" t="e">
        <f>#REF!</f>
        <v>#REF!</v>
      </c>
      <c r="F186" s="33">
        <v>172</v>
      </c>
      <c r="G186" s="101">
        <v>100</v>
      </c>
      <c r="H186" s="35" t="s">
        <v>1016</v>
      </c>
      <c r="I186" s="35" t="s">
        <v>1016</v>
      </c>
      <c r="J186" s="35">
        <v>2</v>
      </c>
      <c r="K186" s="35" t="s">
        <v>202</v>
      </c>
      <c r="L186" s="35" t="s">
        <v>1017</v>
      </c>
      <c r="M186" s="35" t="s">
        <v>1018</v>
      </c>
      <c r="N186" s="35" t="s">
        <v>1018</v>
      </c>
      <c r="O186" s="35" t="s">
        <v>430</v>
      </c>
      <c r="P186" s="33" t="s">
        <v>1019</v>
      </c>
      <c r="Q186" s="33"/>
      <c r="R186" s="45">
        <v>2</v>
      </c>
      <c r="S186" s="45">
        <v>2</v>
      </c>
      <c r="T186" s="45">
        <v>2</v>
      </c>
      <c r="U186" s="45">
        <v>2</v>
      </c>
      <c r="V186" s="33" t="s">
        <v>92</v>
      </c>
    </row>
    <row r="187" spans="1:22" s="20" customFormat="1" ht="12.75">
      <c r="A187" s="102" t="s">
        <v>99</v>
      </c>
      <c r="B187" s="103"/>
      <c r="C187" s="102"/>
      <c r="D187" s="103"/>
      <c r="E187" s="103"/>
      <c r="F187" s="103"/>
      <c r="G187" s="103"/>
      <c r="H187" s="103"/>
      <c r="I187" s="103"/>
      <c r="J187" s="103"/>
      <c r="K187" s="103"/>
      <c r="L187" s="103"/>
      <c r="M187" s="103"/>
      <c r="N187" s="103"/>
      <c r="O187" s="24"/>
      <c r="P187" s="103"/>
      <c r="Q187" s="103"/>
      <c r="R187" s="103"/>
      <c r="S187" s="103"/>
      <c r="T187" s="103"/>
      <c r="U187" s="103"/>
      <c r="V187" s="104"/>
    </row>
    <row r="188" spans="1:22" s="97" customFormat="1" ht="77.25" customHeight="1">
      <c r="A188" s="355" t="str">
        <f>'[1]2_ESTRUCTURA_PDM'!H36</f>
        <v>2.2.01</v>
      </c>
      <c r="B188" s="356">
        <f>'[1]2_ESTRUCTURA_PDM'!I36</f>
        <v>50</v>
      </c>
      <c r="C188" s="341" t="str">
        <f>'[1]2_ESTRUCTURA_PDM'!J36</f>
        <v>Espacio público para una ciudad sostenible</v>
      </c>
      <c r="D188" s="355" t="e">
        <f>#REF!</f>
        <v>#REF!</v>
      </c>
      <c r="E188" s="356" t="e">
        <f>#REF!</f>
        <v>#REF!</v>
      </c>
      <c r="F188" s="79">
        <v>173</v>
      </c>
      <c r="G188" s="96">
        <v>10</v>
      </c>
      <c r="H188" s="79" t="s">
        <v>1020</v>
      </c>
      <c r="I188" s="79" t="s">
        <v>1020</v>
      </c>
      <c r="J188" s="79">
        <v>1</v>
      </c>
      <c r="K188" s="79" t="s">
        <v>13</v>
      </c>
      <c r="L188" s="79" t="s">
        <v>1021</v>
      </c>
      <c r="M188" s="79" t="s">
        <v>1022</v>
      </c>
      <c r="N188" s="79" t="s">
        <v>1023</v>
      </c>
      <c r="O188" s="79" t="s">
        <v>1024</v>
      </c>
      <c r="P188" s="79" t="s">
        <v>1025</v>
      </c>
      <c r="Q188" s="79">
        <v>0</v>
      </c>
      <c r="R188" s="82">
        <v>0</v>
      </c>
      <c r="S188" s="82">
        <v>1</v>
      </c>
      <c r="T188" s="82">
        <v>0</v>
      </c>
      <c r="U188" s="82">
        <v>0</v>
      </c>
      <c r="V188" s="79" t="s">
        <v>92</v>
      </c>
    </row>
    <row r="189" spans="1:22" s="97" customFormat="1" ht="82.5" customHeight="1">
      <c r="A189" s="352"/>
      <c r="B189" s="349"/>
      <c r="C189" s="342"/>
      <c r="D189" s="352"/>
      <c r="E189" s="349"/>
      <c r="F189" s="35">
        <v>174</v>
      </c>
      <c r="G189" s="98">
        <v>15</v>
      </c>
      <c r="H189" s="352" t="s">
        <v>1026</v>
      </c>
      <c r="I189" s="35" t="s">
        <v>1027</v>
      </c>
      <c r="J189" s="35">
        <v>1</v>
      </c>
      <c r="K189" s="35" t="s">
        <v>13</v>
      </c>
      <c r="L189" s="35" t="s">
        <v>1028</v>
      </c>
      <c r="M189" s="35" t="s">
        <v>1029</v>
      </c>
      <c r="N189" s="35" t="s">
        <v>1030</v>
      </c>
      <c r="O189" s="79" t="s">
        <v>1024</v>
      </c>
      <c r="P189" s="35" t="s">
        <v>1031</v>
      </c>
      <c r="Q189" s="35"/>
      <c r="R189" s="53">
        <v>0</v>
      </c>
      <c r="S189" s="53">
        <v>0</v>
      </c>
      <c r="T189" s="53">
        <v>1</v>
      </c>
      <c r="U189" s="53">
        <v>0</v>
      </c>
      <c r="V189" s="35" t="s">
        <v>92</v>
      </c>
    </row>
    <row r="190" spans="1:22" s="97" customFormat="1" ht="104.25" customHeight="1">
      <c r="A190" s="352"/>
      <c r="B190" s="349"/>
      <c r="C190" s="342"/>
      <c r="D190" s="352"/>
      <c r="E190" s="349"/>
      <c r="F190" s="35">
        <v>175</v>
      </c>
      <c r="G190" s="98">
        <v>5</v>
      </c>
      <c r="H190" s="352"/>
      <c r="I190" s="35" t="s">
        <v>1032</v>
      </c>
      <c r="J190" s="35">
        <v>80</v>
      </c>
      <c r="K190" s="35" t="s">
        <v>96</v>
      </c>
      <c r="L190" s="35" t="s">
        <v>1033</v>
      </c>
      <c r="M190" s="35"/>
      <c r="N190" s="35" t="s">
        <v>1034</v>
      </c>
      <c r="O190" s="79" t="s">
        <v>1024</v>
      </c>
      <c r="P190" s="35" t="s">
        <v>1035</v>
      </c>
      <c r="Q190" s="35"/>
      <c r="R190" s="53">
        <v>40</v>
      </c>
      <c r="S190" s="53">
        <v>40</v>
      </c>
      <c r="T190" s="53">
        <v>0</v>
      </c>
      <c r="U190" s="53">
        <v>0</v>
      </c>
      <c r="V190" s="35" t="s">
        <v>92</v>
      </c>
    </row>
    <row r="191" spans="1:22" s="97" customFormat="1" ht="55.5" customHeight="1">
      <c r="A191" s="352"/>
      <c r="B191" s="349"/>
      <c r="C191" s="342"/>
      <c r="D191" s="352"/>
      <c r="E191" s="349"/>
      <c r="F191" s="35">
        <v>176</v>
      </c>
      <c r="G191" s="98">
        <v>20</v>
      </c>
      <c r="H191" s="35" t="s">
        <v>1036</v>
      </c>
      <c r="I191" s="35" t="s">
        <v>1036</v>
      </c>
      <c r="J191" s="35">
        <v>15</v>
      </c>
      <c r="K191" s="35" t="s">
        <v>96</v>
      </c>
      <c r="L191" s="35" t="s">
        <v>1037</v>
      </c>
      <c r="M191" s="35" t="s">
        <v>1038</v>
      </c>
      <c r="N191" s="35" t="s">
        <v>1038</v>
      </c>
      <c r="O191" s="79" t="s">
        <v>1024</v>
      </c>
      <c r="P191" s="35" t="s">
        <v>1039</v>
      </c>
      <c r="Q191" s="35">
        <v>25</v>
      </c>
      <c r="R191" s="53">
        <v>0</v>
      </c>
      <c r="S191" s="53">
        <v>0</v>
      </c>
      <c r="T191" s="53">
        <v>15</v>
      </c>
      <c r="U191" s="53">
        <v>15</v>
      </c>
      <c r="V191" s="35" t="s">
        <v>92</v>
      </c>
    </row>
    <row r="192" spans="1:22" s="97" customFormat="1" ht="72.75" customHeight="1">
      <c r="A192" s="352"/>
      <c r="B192" s="349"/>
      <c r="C192" s="342"/>
      <c r="D192" s="352"/>
      <c r="E192" s="349"/>
      <c r="F192" s="35">
        <v>177</v>
      </c>
      <c r="G192" s="98">
        <v>20</v>
      </c>
      <c r="H192" s="35" t="s">
        <v>1040</v>
      </c>
      <c r="I192" s="35" t="s">
        <v>1040</v>
      </c>
      <c r="J192" s="35">
        <v>400</v>
      </c>
      <c r="K192" s="35" t="s">
        <v>185</v>
      </c>
      <c r="L192" s="35" t="s">
        <v>1041</v>
      </c>
      <c r="M192" s="35" t="s">
        <v>1042</v>
      </c>
      <c r="N192" s="35" t="s">
        <v>1043</v>
      </c>
      <c r="O192" s="79" t="s">
        <v>1024</v>
      </c>
      <c r="P192" s="35" t="s">
        <v>1044</v>
      </c>
      <c r="Q192" s="35">
        <v>230</v>
      </c>
      <c r="R192" s="53">
        <v>100</v>
      </c>
      <c r="S192" s="53">
        <v>100</v>
      </c>
      <c r="T192" s="53">
        <v>100</v>
      </c>
      <c r="U192" s="53">
        <v>100</v>
      </c>
      <c r="V192" s="35" t="s">
        <v>92</v>
      </c>
    </row>
    <row r="193" spans="1:22" s="97" customFormat="1" ht="51.75" customHeight="1">
      <c r="A193" s="352"/>
      <c r="B193" s="349"/>
      <c r="C193" s="342"/>
      <c r="D193" s="352"/>
      <c r="E193" s="349"/>
      <c r="F193" s="35">
        <v>178</v>
      </c>
      <c r="G193" s="98">
        <v>5</v>
      </c>
      <c r="H193" s="352" t="s">
        <v>1045</v>
      </c>
      <c r="I193" s="35" t="s">
        <v>1046</v>
      </c>
      <c r="J193" s="35">
        <v>1</v>
      </c>
      <c r="K193" s="35" t="s">
        <v>13</v>
      </c>
      <c r="L193" s="35" t="s">
        <v>1047</v>
      </c>
      <c r="M193" s="35" t="s">
        <v>1048</v>
      </c>
      <c r="N193" s="35" t="s">
        <v>1049</v>
      </c>
      <c r="O193" s="35" t="s">
        <v>430</v>
      </c>
      <c r="P193" s="35" t="s">
        <v>58</v>
      </c>
      <c r="Q193" s="35"/>
      <c r="R193" s="53">
        <v>1</v>
      </c>
      <c r="S193" s="53">
        <v>0</v>
      </c>
      <c r="T193" s="53">
        <v>0</v>
      </c>
      <c r="U193" s="53">
        <v>0</v>
      </c>
      <c r="V193" s="35" t="s">
        <v>92</v>
      </c>
    </row>
    <row r="194" spans="1:22" s="97" customFormat="1" ht="84.75" customHeight="1">
      <c r="A194" s="352"/>
      <c r="B194" s="349"/>
      <c r="C194" s="342"/>
      <c r="D194" s="352"/>
      <c r="E194" s="349"/>
      <c r="F194" s="35">
        <v>179</v>
      </c>
      <c r="G194" s="98">
        <v>10</v>
      </c>
      <c r="H194" s="352"/>
      <c r="I194" s="35" t="s">
        <v>1050</v>
      </c>
      <c r="J194" s="35">
        <v>100</v>
      </c>
      <c r="K194" s="35" t="s">
        <v>202</v>
      </c>
      <c r="L194" s="35" t="s">
        <v>1051</v>
      </c>
      <c r="M194" s="35" t="s">
        <v>1052</v>
      </c>
      <c r="N194" s="35" t="s">
        <v>1053</v>
      </c>
      <c r="O194" s="35" t="s">
        <v>430</v>
      </c>
      <c r="P194" s="35" t="s">
        <v>1054</v>
      </c>
      <c r="Q194" s="35" t="s">
        <v>35</v>
      </c>
      <c r="R194" s="53">
        <v>0</v>
      </c>
      <c r="S194" s="53">
        <v>100</v>
      </c>
      <c r="T194" s="53">
        <v>100</v>
      </c>
      <c r="U194" s="53">
        <v>100</v>
      </c>
      <c r="V194" s="35" t="s">
        <v>92</v>
      </c>
    </row>
    <row r="195" spans="1:22" s="97" customFormat="1" ht="64.5" customHeight="1">
      <c r="A195" s="352"/>
      <c r="B195" s="349"/>
      <c r="C195" s="364"/>
      <c r="D195" s="352"/>
      <c r="E195" s="349"/>
      <c r="F195" s="35">
        <v>180</v>
      </c>
      <c r="G195" s="98">
        <v>15</v>
      </c>
      <c r="H195" s="35" t="s">
        <v>1055</v>
      </c>
      <c r="I195" s="35" t="s">
        <v>1055</v>
      </c>
      <c r="J195" s="35">
        <v>20</v>
      </c>
      <c r="K195" s="35" t="s">
        <v>15</v>
      </c>
      <c r="L195" s="35" t="s">
        <v>1056</v>
      </c>
      <c r="M195" s="35" t="s">
        <v>1057</v>
      </c>
      <c r="N195" s="35" t="s">
        <v>1058</v>
      </c>
      <c r="O195" s="79" t="s">
        <v>1024</v>
      </c>
      <c r="P195" s="35" t="s">
        <v>1059</v>
      </c>
      <c r="Q195" s="35" t="s">
        <v>1060</v>
      </c>
      <c r="R195" s="53">
        <v>0</v>
      </c>
      <c r="S195" s="53">
        <v>0</v>
      </c>
      <c r="T195" s="53">
        <v>20</v>
      </c>
      <c r="U195" s="53">
        <v>20</v>
      </c>
      <c r="V195" s="35" t="s">
        <v>92</v>
      </c>
    </row>
    <row r="196" spans="1:22" s="97" customFormat="1" ht="99" customHeight="1">
      <c r="A196" s="368" t="str">
        <f>'[1]2_ESTRUCTURA_PDM'!H37</f>
        <v>2.2.02</v>
      </c>
      <c r="B196" s="349">
        <f>'[1]2_ESTRUCTURA_PDM'!I37</f>
        <v>50</v>
      </c>
      <c r="C196" s="363" t="str">
        <f>'[1]2_ESTRUCTURA_PDM'!J37</f>
        <v>Manizales un parque para la vida</v>
      </c>
      <c r="D196" s="368" t="e">
        <f>#REF!</f>
        <v>#REF!</v>
      </c>
      <c r="E196" s="349" t="e">
        <f>#REF!</f>
        <v>#REF!</v>
      </c>
      <c r="F196" s="35">
        <v>181</v>
      </c>
      <c r="G196" s="98">
        <v>40</v>
      </c>
      <c r="H196" s="35" t="s">
        <v>1061</v>
      </c>
      <c r="I196" s="35" t="s">
        <v>1062</v>
      </c>
      <c r="J196" s="35">
        <v>100</v>
      </c>
      <c r="K196" s="35" t="s">
        <v>202</v>
      </c>
      <c r="L196" s="35" t="s">
        <v>1063</v>
      </c>
      <c r="M196" s="35" t="s">
        <v>1064</v>
      </c>
      <c r="N196" s="35" t="s">
        <v>1065</v>
      </c>
      <c r="O196" s="35" t="s">
        <v>430</v>
      </c>
      <c r="P196" s="35" t="s">
        <v>1066</v>
      </c>
      <c r="Q196" s="35"/>
      <c r="R196" s="53">
        <v>100</v>
      </c>
      <c r="S196" s="53">
        <v>100</v>
      </c>
      <c r="T196" s="53">
        <v>100</v>
      </c>
      <c r="U196" s="53">
        <v>100</v>
      </c>
      <c r="V196" s="35" t="s">
        <v>92</v>
      </c>
    </row>
    <row r="197" spans="1:22" s="97" customFormat="1" ht="57.75" customHeight="1">
      <c r="A197" s="352"/>
      <c r="B197" s="349"/>
      <c r="C197" s="342"/>
      <c r="D197" s="352"/>
      <c r="E197" s="349"/>
      <c r="F197" s="35">
        <v>182</v>
      </c>
      <c r="G197" s="98">
        <v>30</v>
      </c>
      <c r="H197" s="35" t="s">
        <v>1067</v>
      </c>
      <c r="I197" s="35" t="s">
        <v>1067</v>
      </c>
      <c r="J197" s="35">
        <v>3</v>
      </c>
      <c r="K197" s="35" t="s">
        <v>96</v>
      </c>
      <c r="L197" s="35" t="s">
        <v>1068</v>
      </c>
      <c r="M197" s="35" t="s">
        <v>1069</v>
      </c>
      <c r="N197" s="35" t="s">
        <v>1069</v>
      </c>
      <c r="O197" s="35" t="s">
        <v>541</v>
      </c>
      <c r="P197" s="35" t="s">
        <v>1070</v>
      </c>
      <c r="Q197" s="35"/>
      <c r="R197" s="53">
        <v>0</v>
      </c>
      <c r="S197" s="53">
        <v>1</v>
      </c>
      <c r="T197" s="53">
        <v>1</v>
      </c>
      <c r="U197" s="53">
        <v>1</v>
      </c>
      <c r="V197" s="35" t="s">
        <v>92</v>
      </c>
    </row>
    <row r="198" spans="1:22" s="97" customFormat="1" ht="96.75" customHeight="1">
      <c r="A198" s="331"/>
      <c r="B198" s="333"/>
      <c r="C198" s="342"/>
      <c r="D198" s="331"/>
      <c r="E198" s="333"/>
      <c r="F198" s="33">
        <v>183</v>
      </c>
      <c r="G198" s="101">
        <v>30</v>
      </c>
      <c r="H198" s="35" t="s">
        <v>1071</v>
      </c>
      <c r="I198" s="35" t="s">
        <v>1071</v>
      </c>
      <c r="J198" s="35">
        <v>4</v>
      </c>
      <c r="K198" s="35" t="s">
        <v>96</v>
      </c>
      <c r="L198" s="35" t="s">
        <v>1072</v>
      </c>
      <c r="M198" s="35" t="s">
        <v>1073</v>
      </c>
      <c r="N198" s="35" t="s">
        <v>1073</v>
      </c>
      <c r="O198" s="35" t="s">
        <v>430</v>
      </c>
      <c r="P198" s="35" t="s">
        <v>1074</v>
      </c>
      <c r="Q198" s="35"/>
      <c r="R198" s="53">
        <v>0</v>
      </c>
      <c r="S198" s="53">
        <v>2</v>
      </c>
      <c r="T198" s="53">
        <v>1</v>
      </c>
      <c r="U198" s="53">
        <v>1</v>
      </c>
      <c r="V198" s="35" t="s">
        <v>92</v>
      </c>
    </row>
    <row r="199" spans="1:22" s="20" customFormat="1" ht="12.75">
      <c r="A199" s="92" t="s">
        <v>102</v>
      </c>
      <c r="B199" s="93"/>
      <c r="C199" s="92"/>
      <c r="D199" s="93"/>
      <c r="E199" s="93"/>
      <c r="F199" s="93"/>
      <c r="G199" s="93"/>
      <c r="H199" s="105"/>
      <c r="I199" s="105"/>
      <c r="J199" s="105"/>
      <c r="K199" s="105"/>
      <c r="L199" s="105"/>
      <c r="M199" s="105"/>
      <c r="N199" s="105"/>
      <c r="O199" s="106"/>
      <c r="P199" s="105"/>
      <c r="Q199" s="105"/>
      <c r="R199" s="105"/>
      <c r="S199" s="105"/>
      <c r="T199" s="105"/>
      <c r="U199" s="105"/>
      <c r="V199" s="107"/>
    </row>
    <row r="200" spans="1:22" s="97" customFormat="1" ht="51" customHeight="1">
      <c r="A200" s="355" t="str">
        <f>'[1]2_ESTRUCTURA_PDM'!H38</f>
        <v>2.3.01</v>
      </c>
      <c r="B200" s="356">
        <f>'[1]2_ESTRUCTURA_PDM'!I38</f>
        <v>100</v>
      </c>
      <c r="C200" s="341" t="str">
        <f>'[1]2_ESTRUCTURA_PDM'!J38</f>
        <v>Atención a fauna doméstica en condición de vulnerabilidad</v>
      </c>
      <c r="D200" s="355" t="e">
        <f>#REF!</f>
        <v>#REF!</v>
      </c>
      <c r="E200" s="356" t="e">
        <f>#REF!</f>
        <v>#REF!</v>
      </c>
      <c r="F200" s="79">
        <v>184</v>
      </c>
      <c r="G200" s="96">
        <v>50</v>
      </c>
      <c r="H200" s="79" t="s">
        <v>1075</v>
      </c>
      <c r="I200" s="79" t="s">
        <v>1075</v>
      </c>
      <c r="J200" s="79">
        <v>1</v>
      </c>
      <c r="K200" s="79" t="s">
        <v>202</v>
      </c>
      <c r="L200" s="79" t="s">
        <v>1076</v>
      </c>
      <c r="M200" s="79" t="s">
        <v>1077</v>
      </c>
      <c r="N200" s="79" t="s">
        <v>1077</v>
      </c>
      <c r="O200" s="79" t="s">
        <v>344</v>
      </c>
      <c r="P200" s="79" t="s">
        <v>1078</v>
      </c>
      <c r="Q200" s="79">
        <v>0</v>
      </c>
      <c r="R200" s="82">
        <v>0</v>
      </c>
      <c r="S200" s="82">
        <v>1</v>
      </c>
      <c r="T200" s="82">
        <v>1</v>
      </c>
      <c r="U200" s="82">
        <v>1</v>
      </c>
      <c r="V200" s="79" t="s">
        <v>92</v>
      </c>
    </row>
    <row r="201" spans="1:22" s="97" customFormat="1" ht="123" customHeight="1">
      <c r="A201" s="352"/>
      <c r="B201" s="349"/>
      <c r="C201" s="342"/>
      <c r="D201" s="352"/>
      <c r="E201" s="349"/>
      <c r="F201" s="35">
        <v>185</v>
      </c>
      <c r="G201" s="98">
        <v>10</v>
      </c>
      <c r="H201" s="35" t="s">
        <v>1079</v>
      </c>
      <c r="I201" s="35" t="s">
        <v>1079</v>
      </c>
      <c r="J201" s="35">
        <v>350</v>
      </c>
      <c r="K201" s="35" t="s">
        <v>185</v>
      </c>
      <c r="L201" s="35" t="s">
        <v>1080</v>
      </c>
      <c r="M201" s="35" t="s">
        <v>1081</v>
      </c>
      <c r="N201" s="35" t="s">
        <v>1082</v>
      </c>
      <c r="O201" s="79" t="s">
        <v>344</v>
      </c>
      <c r="P201" s="35" t="s">
        <v>1083</v>
      </c>
      <c r="Q201" s="35">
        <v>180</v>
      </c>
      <c r="R201" s="53">
        <v>180</v>
      </c>
      <c r="S201" s="53">
        <v>180</v>
      </c>
      <c r="T201" s="53">
        <v>265</v>
      </c>
      <c r="U201" s="53">
        <v>350</v>
      </c>
      <c r="V201" s="35" t="s">
        <v>92</v>
      </c>
    </row>
    <row r="202" spans="1:22" s="97" customFormat="1" ht="69.75" customHeight="1">
      <c r="A202" s="352"/>
      <c r="B202" s="349"/>
      <c r="C202" s="342"/>
      <c r="D202" s="352"/>
      <c r="E202" s="349"/>
      <c r="F202" s="35">
        <v>186</v>
      </c>
      <c r="G202" s="98">
        <v>5</v>
      </c>
      <c r="H202" s="35" t="s">
        <v>1084</v>
      </c>
      <c r="I202" s="35" t="s">
        <v>1084</v>
      </c>
      <c r="J202" s="57">
        <v>6000</v>
      </c>
      <c r="K202" s="35" t="s">
        <v>185</v>
      </c>
      <c r="L202" s="35" t="s">
        <v>1085</v>
      </c>
      <c r="M202" s="35" t="s">
        <v>1086</v>
      </c>
      <c r="N202" s="35" t="s">
        <v>1087</v>
      </c>
      <c r="O202" s="79" t="s">
        <v>344</v>
      </c>
      <c r="P202" s="35" t="s">
        <v>1088</v>
      </c>
      <c r="Q202" s="57">
        <v>900</v>
      </c>
      <c r="R202" s="58">
        <v>1500</v>
      </c>
      <c r="S202" s="58">
        <v>1500</v>
      </c>
      <c r="T202" s="58">
        <v>1500</v>
      </c>
      <c r="U202" s="58">
        <v>1500</v>
      </c>
      <c r="V202" s="35" t="s">
        <v>92</v>
      </c>
    </row>
    <row r="203" spans="1:22" s="97" customFormat="1" ht="67.5" customHeight="1">
      <c r="A203" s="352"/>
      <c r="B203" s="349"/>
      <c r="C203" s="342"/>
      <c r="D203" s="352"/>
      <c r="E203" s="372"/>
      <c r="F203" s="35">
        <v>187</v>
      </c>
      <c r="G203" s="108">
        <v>10</v>
      </c>
      <c r="H203" s="35" t="s">
        <v>1089</v>
      </c>
      <c r="I203" s="35" t="s">
        <v>1089</v>
      </c>
      <c r="J203" s="57">
        <v>1500</v>
      </c>
      <c r="K203" s="35" t="s">
        <v>202</v>
      </c>
      <c r="L203" s="35" t="s">
        <v>1090</v>
      </c>
      <c r="M203" s="35" t="s">
        <v>1091</v>
      </c>
      <c r="N203" s="35" t="s">
        <v>1092</v>
      </c>
      <c r="O203" s="79" t="s">
        <v>344</v>
      </c>
      <c r="P203" s="35" t="s">
        <v>35</v>
      </c>
      <c r="Q203" s="57" t="s">
        <v>35</v>
      </c>
      <c r="R203" s="58">
        <v>1200</v>
      </c>
      <c r="S203" s="58">
        <v>1600</v>
      </c>
      <c r="T203" s="58">
        <v>1600</v>
      </c>
      <c r="U203" s="58">
        <v>1600</v>
      </c>
      <c r="V203" s="35" t="s">
        <v>92</v>
      </c>
    </row>
    <row r="204" spans="1:22" s="97" customFormat="1" ht="81" customHeight="1">
      <c r="A204" s="352"/>
      <c r="B204" s="349"/>
      <c r="C204" s="342"/>
      <c r="D204" s="352"/>
      <c r="E204" s="349"/>
      <c r="F204" s="35">
        <v>188</v>
      </c>
      <c r="G204" s="98">
        <v>5</v>
      </c>
      <c r="H204" s="35" t="s">
        <v>1093</v>
      </c>
      <c r="I204" s="35" t="s">
        <v>1093</v>
      </c>
      <c r="J204" s="35">
        <v>100</v>
      </c>
      <c r="K204" s="35" t="s">
        <v>202</v>
      </c>
      <c r="L204" s="35" t="s">
        <v>1094</v>
      </c>
      <c r="M204" s="35" t="s">
        <v>1095</v>
      </c>
      <c r="N204" s="35" t="s">
        <v>1096</v>
      </c>
      <c r="O204" s="79" t="s">
        <v>344</v>
      </c>
      <c r="P204" s="35" t="s">
        <v>1097</v>
      </c>
      <c r="Q204" s="35">
        <v>100</v>
      </c>
      <c r="R204" s="53">
        <v>100</v>
      </c>
      <c r="S204" s="53">
        <v>100</v>
      </c>
      <c r="T204" s="53">
        <v>100</v>
      </c>
      <c r="U204" s="53">
        <v>100</v>
      </c>
      <c r="V204" s="35" t="s">
        <v>92</v>
      </c>
    </row>
    <row r="205" spans="1:22" s="97" customFormat="1" ht="57" customHeight="1">
      <c r="A205" s="352"/>
      <c r="B205" s="349"/>
      <c r="C205" s="342"/>
      <c r="D205" s="352"/>
      <c r="E205" s="349"/>
      <c r="F205" s="35">
        <v>189</v>
      </c>
      <c r="G205" s="98">
        <v>5</v>
      </c>
      <c r="H205" s="35" t="s">
        <v>1098</v>
      </c>
      <c r="I205" s="35" t="s">
        <v>1098</v>
      </c>
      <c r="J205" s="35">
        <v>1</v>
      </c>
      <c r="K205" s="35" t="s">
        <v>202</v>
      </c>
      <c r="L205" s="35" t="s">
        <v>1099</v>
      </c>
      <c r="M205" s="35" t="s">
        <v>1100</v>
      </c>
      <c r="N205" s="35" t="s">
        <v>1100</v>
      </c>
      <c r="O205" s="79" t="s">
        <v>344</v>
      </c>
      <c r="P205" s="35" t="s">
        <v>1101</v>
      </c>
      <c r="Q205" s="35">
        <v>1</v>
      </c>
      <c r="R205" s="53">
        <v>1</v>
      </c>
      <c r="S205" s="53">
        <v>1</v>
      </c>
      <c r="T205" s="53">
        <v>1</v>
      </c>
      <c r="U205" s="53">
        <v>1</v>
      </c>
      <c r="V205" s="35" t="s">
        <v>92</v>
      </c>
    </row>
    <row r="206" spans="1:22" s="97" customFormat="1" ht="91.5" customHeight="1">
      <c r="A206" s="352"/>
      <c r="B206" s="349"/>
      <c r="C206" s="342"/>
      <c r="D206" s="352"/>
      <c r="E206" s="349"/>
      <c r="F206" s="35">
        <v>190</v>
      </c>
      <c r="G206" s="98">
        <v>10</v>
      </c>
      <c r="H206" s="35" t="s">
        <v>1102</v>
      </c>
      <c r="I206" s="35" t="s">
        <v>1103</v>
      </c>
      <c r="J206" s="35">
        <v>3</v>
      </c>
      <c r="K206" s="35" t="s">
        <v>185</v>
      </c>
      <c r="L206" s="35" t="s">
        <v>1104</v>
      </c>
      <c r="M206" s="35" t="s">
        <v>1105</v>
      </c>
      <c r="N206" s="35" t="s">
        <v>1106</v>
      </c>
      <c r="O206" s="79" t="s">
        <v>344</v>
      </c>
      <c r="P206" s="35" t="s">
        <v>35</v>
      </c>
      <c r="Q206" s="35" t="s">
        <v>35</v>
      </c>
      <c r="R206" s="53">
        <v>0</v>
      </c>
      <c r="S206" s="53">
        <v>1</v>
      </c>
      <c r="T206" s="53">
        <v>1</v>
      </c>
      <c r="U206" s="53">
        <v>1</v>
      </c>
      <c r="V206" s="35" t="s">
        <v>92</v>
      </c>
    </row>
    <row r="207" spans="1:22" s="97" customFormat="1" ht="55.5" customHeight="1">
      <c r="A207" s="331"/>
      <c r="B207" s="333"/>
      <c r="C207" s="342"/>
      <c r="D207" s="331"/>
      <c r="E207" s="333"/>
      <c r="F207" s="33">
        <v>191</v>
      </c>
      <c r="G207" s="101">
        <v>5</v>
      </c>
      <c r="H207" s="35" t="s">
        <v>1107</v>
      </c>
      <c r="I207" s="35" t="s">
        <v>1107</v>
      </c>
      <c r="J207" s="35">
        <v>100</v>
      </c>
      <c r="K207" s="35" t="s">
        <v>96</v>
      </c>
      <c r="L207" s="35" t="s">
        <v>1108</v>
      </c>
      <c r="M207" s="35" t="s">
        <v>1109</v>
      </c>
      <c r="N207" s="35" t="s">
        <v>1110</v>
      </c>
      <c r="O207" s="79" t="s">
        <v>344</v>
      </c>
      <c r="P207" s="35" t="s">
        <v>1111</v>
      </c>
      <c r="Q207" s="35"/>
      <c r="R207" s="53">
        <v>10</v>
      </c>
      <c r="S207" s="53">
        <v>30</v>
      </c>
      <c r="T207" s="53">
        <v>30</v>
      </c>
      <c r="U207" s="53">
        <v>30</v>
      </c>
      <c r="V207" s="35" t="s">
        <v>92</v>
      </c>
    </row>
    <row r="208" spans="1:22" s="20" customFormat="1" ht="12.75">
      <c r="A208" s="92" t="s">
        <v>104</v>
      </c>
      <c r="B208" s="93"/>
      <c r="C208" s="92"/>
      <c r="D208" s="93"/>
      <c r="E208" s="93"/>
      <c r="F208" s="93"/>
      <c r="G208" s="93"/>
      <c r="H208" s="105"/>
      <c r="I208" s="105"/>
      <c r="J208" s="105"/>
      <c r="K208" s="105"/>
      <c r="L208" s="105"/>
      <c r="M208" s="105"/>
      <c r="N208" s="105"/>
      <c r="O208" s="106"/>
      <c r="P208" s="105"/>
      <c r="Q208" s="105"/>
      <c r="R208" s="105"/>
      <c r="S208" s="105"/>
      <c r="T208" s="105"/>
      <c r="U208" s="105"/>
      <c r="V208" s="107"/>
    </row>
    <row r="209" spans="1:22" s="109" customFormat="1" ht="132.75" customHeight="1">
      <c r="A209" s="355" t="str">
        <f>'[1]2_ESTRUCTURA_PDM'!H39</f>
        <v>2.4.01</v>
      </c>
      <c r="B209" s="356">
        <f>'[1]2_ESTRUCTURA_PDM'!I39</f>
        <v>20</v>
      </c>
      <c r="C209" s="341" t="str">
        <f>'[1]2_ESTRUCTURA_PDM'!J39</f>
        <v>Conocimiento, comunicación, educación y participación ciudadana para la gestión del riesgo municipal</v>
      </c>
      <c r="D209" s="50" t="e">
        <f>#REF!</f>
        <v>#REF!</v>
      </c>
      <c r="E209" s="86" t="e">
        <f>#REF!</f>
        <v>#REF!</v>
      </c>
      <c r="F209" s="79">
        <v>192</v>
      </c>
      <c r="G209" s="86">
        <v>100</v>
      </c>
      <c r="H209" s="79" t="s">
        <v>1112</v>
      </c>
      <c r="I209" s="79" t="s">
        <v>1112</v>
      </c>
      <c r="J209" s="79">
        <v>1</v>
      </c>
      <c r="K209" s="79" t="s">
        <v>202</v>
      </c>
      <c r="L209" s="79" t="s">
        <v>1113</v>
      </c>
      <c r="M209" s="79" t="s">
        <v>1114</v>
      </c>
      <c r="N209" s="79" t="s">
        <v>1114</v>
      </c>
      <c r="O209" s="79" t="s">
        <v>504</v>
      </c>
      <c r="P209" s="79" t="s">
        <v>1115</v>
      </c>
      <c r="Q209" s="79">
        <v>0</v>
      </c>
      <c r="R209" s="82">
        <v>1</v>
      </c>
      <c r="S209" s="82">
        <v>1</v>
      </c>
      <c r="T209" s="82">
        <v>1</v>
      </c>
      <c r="U209" s="82">
        <v>1</v>
      </c>
      <c r="V209" s="79" t="s">
        <v>106</v>
      </c>
    </row>
    <row r="210" spans="1:22" s="109" customFormat="1" ht="78.75" customHeight="1">
      <c r="A210" s="352"/>
      <c r="B210" s="349"/>
      <c r="C210" s="342"/>
      <c r="D210" s="371" t="e">
        <f>#REF!</f>
        <v>#REF!</v>
      </c>
      <c r="E210" s="333" t="e">
        <f>#REF!</f>
        <v>#REF!</v>
      </c>
      <c r="F210" s="35">
        <v>193</v>
      </c>
      <c r="G210" s="22">
        <v>34</v>
      </c>
      <c r="H210" s="35" t="s">
        <v>1116</v>
      </c>
      <c r="I210" s="35" t="s">
        <v>1116</v>
      </c>
      <c r="J210" s="35">
        <v>1</v>
      </c>
      <c r="K210" s="35" t="s">
        <v>202</v>
      </c>
      <c r="L210" s="35" t="s">
        <v>1117</v>
      </c>
      <c r="M210" s="35" t="s">
        <v>1118</v>
      </c>
      <c r="N210" s="35" t="s">
        <v>1118</v>
      </c>
      <c r="O210" s="79" t="s">
        <v>504</v>
      </c>
      <c r="P210" s="35" t="s">
        <v>1119</v>
      </c>
      <c r="Q210" s="35" t="s">
        <v>35</v>
      </c>
      <c r="R210" s="53">
        <v>1</v>
      </c>
      <c r="S210" s="53">
        <v>1</v>
      </c>
      <c r="T210" s="53">
        <v>1</v>
      </c>
      <c r="U210" s="53">
        <v>1</v>
      </c>
      <c r="V210" s="35" t="s">
        <v>106</v>
      </c>
    </row>
    <row r="211" spans="1:22" s="109" customFormat="1" ht="114.75" customHeight="1">
      <c r="A211" s="352"/>
      <c r="B211" s="349"/>
      <c r="C211" s="342"/>
      <c r="D211" s="332"/>
      <c r="E211" s="334"/>
      <c r="F211" s="331">
        <v>194</v>
      </c>
      <c r="G211" s="22">
        <f>33/2</f>
        <v>16.5</v>
      </c>
      <c r="H211" s="352" t="s">
        <v>1120</v>
      </c>
      <c r="I211" s="35" t="s">
        <v>1121</v>
      </c>
      <c r="J211" s="35">
        <v>1</v>
      </c>
      <c r="K211" s="35" t="s">
        <v>202</v>
      </c>
      <c r="L211" s="35" t="s">
        <v>1122</v>
      </c>
      <c r="M211" s="35" t="s">
        <v>1123</v>
      </c>
      <c r="N211" s="35" t="s">
        <v>1124</v>
      </c>
      <c r="O211" s="79" t="s">
        <v>504</v>
      </c>
      <c r="P211" s="331" t="s">
        <v>1125</v>
      </c>
      <c r="Q211" s="35">
        <v>1</v>
      </c>
      <c r="R211" s="53">
        <v>1</v>
      </c>
      <c r="S211" s="53">
        <v>1</v>
      </c>
      <c r="T211" s="53">
        <v>1</v>
      </c>
      <c r="U211" s="53">
        <v>1</v>
      </c>
      <c r="V211" s="35" t="s">
        <v>106</v>
      </c>
    </row>
    <row r="212" spans="1:22" s="109" customFormat="1" ht="59.25" customHeight="1">
      <c r="A212" s="352"/>
      <c r="B212" s="349"/>
      <c r="C212" s="342"/>
      <c r="D212" s="332"/>
      <c r="E212" s="334"/>
      <c r="F212" s="361"/>
      <c r="G212" s="22">
        <f>33/2</f>
        <v>16.5</v>
      </c>
      <c r="H212" s="352"/>
      <c r="I212" s="35" t="s">
        <v>1126</v>
      </c>
      <c r="J212" s="35">
        <v>1</v>
      </c>
      <c r="K212" s="35" t="s">
        <v>13</v>
      </c>
      <c r="L212" s="35" t="s">
        <v>1127</v>
      </c>
      <c r="M212" s="35" t="s">
        <v>1128</v>
      </c>
      <c r="N212" s="35" t="s">
        <v>1128</v>
      </c>
      <c r="O212" s="79" t="s">
        <v>504</v>
      </c>
      <c r="P212" s="361"/>
      <c r="Q212" s="35" t="s">
        <v>35</v>
      </c>
      <c r="R212" s="53">
        <v>0</v>
      </c>
      <c r="S212" s="53">
        <v>0</v>
      </c>
      <c r="T212" s="53">
        <v>1</v>
      </c>
      <c r="U212" s="53">
        <v>0</v>
      </c>
      <c r="V212" s="35" t="s">
        <v>106</v>
      </c>
    </row>
    <row r="213" spans="1:22" s="109" customFormat="1" ht="132" customHeight="1">
      <c r="A213" s="352"/>
      <c r="B213" s="349"/>
      <c r="C213" s="342"/>
      <c r="D213" s="361"/>
      <c r="E213" s="356"/>
      <c r="F213" s="35">
        <v>195</v>
      </c>
      <c r="G213" s="22">
        <v>33</v>
      </c>
      <c r="H213" s="35" t="s">
        <v>1129</v>
      </c>
      <c r="I213" s="35" t="s">
        <v>1129</v>
      </c>
      <c r="J213" s="35">
        <v>1</v>
      </c>
      <c r="K213" s="35" t="s">
        <v>13</v>
      </c>
      <c r="L213" s="35" t="s">
        <v>1130</v>
      </c>
      <c r="M213" s="35" t="s">
        <v>1131</v>
      </c>
      <c r="N213" s="35" t="s">
        <v>1132</v>
      </c>
      <c r="O213" s="79" t="s">
        <v>504</v>
      </c>
      <c r="P213" s="35" t="s">
        <v>1133</v>
      </c>
      <c r="Q213" s="35" t="s">
        <v>35</v>
      </c>
      <c r="R213" s="53">
        <v>1</v>
      </c>
      <c r="S213" s="53">
        <v>0</v>
      </c>
      <c r="T213" s="53">
        <v>0</v>
      </c>
      <c r="U213" s="53">
        <v>0</v>
      </c>
      <c r="V213" s="35" t="s">
        <v>106</v>
      </c>
    </row>
    <row r="214" spans="1:22" s="109" customFormat="1" ht="100.5" customHeight="1">
      <c r="A214" s="352"/>
      <c r="B214" s="349"/>
      <c r="C214" s="342"/>
      <c r="D214" s="371" t="e">
        <f>#REF!</f>
        <v>#REF!</v>
      </c>
      <c r="E214" s="333" t="e">
        <f>#REF!</f>
        <v>#REF!</v>
      </c>
      <c r="F214" s="35">
        <v>196</v>
      </c>
      <c r="G214" s="22">
        <v>50</v>
      </c>
      <c r="H214" s="35" t="s">
        <v>1134</v>
      </c>
      <c r="I214" s="35" t="s">
        <v>1134</v>
      </c>
      <c r="J214" s="35">
        <v>100</v>
      </c>
      <c r="K214" s="35" t="s">
        <v>202</v>
      </c>
      <c r="L214" s="35" t="s">
        <v>1135</v>
      </c>
      <c r="M214" s="35" t="s">
        <v>1136</v>
      </c>
      <c r="N214" s="35" t="s">
        <v>1137</v>
      </c>
      <c r="O214" s="79" t="s">
        <v>504</v>
      </c>
      <c r="P214" s="35" t="s">
        <v>1138</v>
      </c>
      <c r="Q214" s="35"/>
      <c r="R214" s="53">
        <v>100</v>
      </c>
      <c r="S214" s="53">
        <v>100</v>
      </c>
      <c r="T214" s="53">
        <v>100</v>
      </c>
      <c r="U214" s="53">
        <v>100</v>
      </c>
      <c r="V214" s="35" t="s">
        <v>106</v>
      </c>
    </row>
    <row r="215" spans="1:22" s="109" customFormat="1" ht="93" customHeight="1">
      <c r="A215" s="352"/>
      <c r="B215" s="349"/>
      <c r="C215" s="342"/>
      <c r="D215" s="332"/>
      <c r="E215" s="334"/>
      <c r="F215" s="331">
        <v>197</v>
      </c>
      <c r="G215" s="22">
        <v>25</v>
      </c>
      <c r="H215" s="331" t="s">
        <v>1139</v>
      </c>
      <c r="I215" s="35" t="s">
        <v>1140</v>
      </c>
      <c r="J215" s="35">
        <v>2</v>
      </c>
      <c r="K215" s="35" t="s">
        <v>96</v>
      </c>
      <c r="L215" s="35" t="s">
        <v>1141</v>
      </c>
      <c r="M215" s="35" t="s">
        <v>1142</v>
      </c>
      <c r="N215" s="35" t="s">
        <v>1143</v>
      </c>
      <c r="O215" s="79" t="s">
        <v>504</v>
      </c>
      <c r="P215" s="331" t="s">
        <v>1144</v>
      </c>
      <c r="Q215" s="35" t="s">
        <v>35</v>
      </c>
      <c r="R215" s="53">
        <v>0</v>
      </c>
      <c r="S215" s="53">
        <v>0</v>
      </c>
      <c r="T215" s="53">
        <v>1</v>
      </c>
      <c r="U215" s="53">
        <v>1</v>
      </c>
      <c r="V215" s="35" t="s">
        <v>106</v>
      </c>
    </row>
    <row r="216" spans="1:22" s="109" customFormat="1" ht="84" customHeight="1">
      <c r="A216" s="352"/>
      <c r="B216" s="349"/>
      <c r="C216" s="342"/>
      <c r="D216" s="361"/>
      <c r="E216" s="356"/>
      <c r="F216" s="361"/>
      <c r="G216" s="22">
        <v>25</v>
      </c>
      <c r="H216" s="361"/>
      <c r="I216" s="35" t="s">
        <v>1145</v>
      </c>
      <c r="J216" s="35">
        <v>2</v>
      </c>
      <c r="K216" s="35" t="s">
        <v>96</v>
      </c>
      <c r="L216" s="35" t="s">
        <v>1146</v>
      </c>
      <c r="M216" s="35" t="s">
        <v>1147</v>
      </c>
      <c r="N216" s="35" t="s">
        <v>1147</v>
      </c>
      <c r="O216" s="79" t="s">
        <v>504</v>
      </c>
      <c r="P216" s="361"/>
      <c r="Q216" s="35" t="s">
        <v>35</v>
      </c>
      <c r="R216" s="53">
        <v>0</v>
      </c>
      <c r="S216" s="53">
        <v>0</v>
      </c>
      <c r="T216" s="53">
        <v>1</v>
      </c>
      <c r="U216" s="53">
        <v>1</v>
      </c>
      <c r="V216" s="35" t="s">
        <v>106</v>
      </c>
    </row>
    <row r="217" spans="1:22" s="109" customFormat="1" ht="51.75" customHeight="1">
      <c r="A217" s="352"/>
      <c r="B217" s="349"/>
      <c r="C217" s="342"/>
      <c r="D217" s="371" t="e">
        <f>#REF!</f>
        <v>#REF!</v>
      </c>
      <c r="E217" s="333" t="e">
        <f>#REF!</f>
        <v>#REF!</v>
      </c>
      <c r="F217" s="35">
        <v>198</v>
      </c>
      <c r="G217" s="22">
        <v>50</v>
      </c>
      <c r="H217" s="35" t="s">
        <v>1148</v>
      </c>
      <c r="I217" s="35" t="s">
        <v>1148</v>
      </c>
      <c r="J217" s="35">
        <v>4</v>
      </c>
      <c r="K217" s="35" t="s">
        <v>202</v>
      </c>
      <c r="L217" s="35" t="s">
        <v>1149</v>
      </c>
      <c r="M217" s="35" t="s">
        <v>1150</v>
      </c>
      <c r="N217" s="35" t="s">
        <v>1151</v>
      </c>
      <c r="O217" s="79" t="s">
        <v>504</v>
      </c>
      <c r="P217" s="35" t="s">
        <v>1152</v>
      </c>
      <c r="Q217" s="35" t="s">
        <v>35</v>
      </c>
      <c r="R217" s="53">
        <v>1</v>
      </c>
      <c r="S217" s="53">
        <v>1</v>
      </c>
      <c r="T217" s="53">
        <v>1</v>
      </c>
      <c r="U217" s="53">
        <v>1</v>
      </c>
      <c r="V217" s="35" t="s">
        <v>106</v>
      </c>
    </row>
    <row r="218" spans="1:22" s="109" customFormat="1" ht="123" customHeight="1">
      <c r="A218" s="352"/>
      <c r="B218" s="349"/>
      <c r="C218" s="342"/>
      <c r="D218" s="361"/>
      <c r="E218" s="356"/>
      <c r="F218" s="35">
        <v>199</v>
      </c>
      <c r="G218" s="22">
        <v>50</v>
      </c>
      <c r="H218" s="35" t="s">
        <v>1153</v>
      </c>
      <c r="I218" s="35" t="s">
        <v>1153</v>
      </c>
      <c r="J218" s="35">
        <v>100</v>
      </c>
      <c r="K218" s="35" t="s">
        <v>96</v>
      </c>
      <c r="L218" s="35" t="s">
        <v>1154</v>
      </c>
      <c r="M218" s="35" t="s">
        <v>1155</v>
      </c>
      <c r="N218" s="35" t="s">
        <v>1156</v>
      </c>
      <c r="O218" s="79" t="s">
        <v>504</v>
      </c>
      <c r="P218" s="35" t="s">
        <v>1157</v>
      </c>
      <c r="Q218" s="35" t="s">
        <v>35</v>
      </c>
      <c r="R218" s="53">
        <v>10</v>
      </c>
      <c r="S218" s="53">
        <v>30</v>
      </c>
      <c r="T218" s="53">
        <v>50</v>
      </c>
      <c r="U218" s="53">
        <v>100</v>
      </c>
      <c r="V218" s="35" t="s">
        <v>106</v>
      </c>
    </row>
    <row r="219" spans="1:22" s="109" customFormat="1" ht="67.5" customHeight="1">
      <c r="A219" s="352"/>
      <c r="B219" s="349"/>
      <c r="C219" s="342"/>
      <c r="D219" s="371" t="e">
        <f>#REF!</f>
        <v>#REF!</v>
      </c>
      <c r="E219" s="333" t="e">
        <f>#REF!</f>
        <v>#REF!</v>
      </c>
      <c r="F219" s="35">
        <v>200</v>
      </c>
      <c r="G219" s="22">
        <v>34</v>
      </c>
      <c r="H219" s="35" t="s">
        <v>1158</v>
      </c>
      <c r="I219" s="35" t="s">
        <v>1158</v>
      </c>
      <c r="J219" s="35">
        <v>1</v>
      </c>
      <c r="K219" s="35" t="s">
        <v>13</v>
      </c>
      <c r="L219" s="35" t="s">
        <v>1159</v>
      </c>
      <c r="M219" s="35" t="s">
        <v>1160</v>
      </c>
      <c r="N219" s="35" t="s">
        <v>1161</v>
      </c>
      <c r="O219" s="79" t="s">
        <v>504</v>
      </c>
      <c r="P219" s="35" t="s">
        <v>1162</v>
      </c>
      <c r="Q219" s="35" t="s">
        <v>35</v>
      </c>
      <c r="R219" s="53">
        <v>0</v>
      </c>
      <c r="S219" s="53">
        <v>0</v>
      </c>
      <c r="T219" s="53">
        <v>1</v>
      </c>
      <c r="U219" s="53">
        <v>0</v>
      </c>
      <c r="V219" s="35" t="s">
        <v>106</v>
      </c>
    </row>
    <row r="220" spans="1:22" s="109" customFormat="1" ht="58.5" customHeight="1">
      <c r="A220" s="352"/>
      <c r="B220" s="349"/>
      <c r="C220" s="342"/>
      <c r="D220" s="332"/>
      <c r="E220" s="334"/>
      <c r="F220" s="35">
        <v>201</v>
      </c>
      <c r="G220" s="22">
        <v>33</v>
      </c>
      <c r="H220" s="35" t="s">
        <v>1163</v>
      </c>
      <c r="I220" s="35" t="s">
        <v>1163</v>
      </c>
      <c r="J220" s="35">
        <v>4</v>
      </c>
      <c r="K220" s="35" t="s">
        <v>96</v>
      </c>
      <c r="L220" s="35" t="s">
        <v>1164</v>
      </c>
      <c r="M220" s="35" t="s">
        <v>1165</v>
      </c>
      <c r="N220" s="35" t="s">
        <v>1166</v>
      </c>
      <c r="O220" s="79" t="s">
        <v>504</v>
      </c>
      <c r="P220" s="35" t="s">
        <v>1167</v>
      </c>
      <c r="Q220" s="35">
        <v>0</v>
      </c>
      <c r="R220" s="53">
        <v>1</v>
      </c>
      <c r="S220" s="53">
        <v>1</v>
      </c>
      <c r="T220" s="53">
        <v>1</v>
      </c>
      <c r="U220" s="53">
        <v>1</v>
      </c>
      <c r="V220" s="35" t="s">
        <v>106</v>
      </c>
    </row>
    <row r="221" spans="1:22" s="109" customFormat="1" ht="64.5" customHeight="1">
      <c r="A221" s="352"/>
      <c r="B221" s="349"/>
      <c r="C221" s="364"/>
      <c r="D221" s="361"/>
      <c r="E221" s="356"/>
      <c r="F221" s="35">
        <v>202</v>
      </c>
      <c r="G221" s="22">
        <v>33</v>
      </c>
      <c r="H221" s="35" t="s">
        <v>1168</v>
      </c>
      <c r="I221" s="35" t="s">
        <v>1168</v>
      </c>
      <c r="J221" s="35">
        <v>6</v>
      </c>
      <c r="K221" s="35" t="s">
        <v>96</v>
      </c>
      <c r="L221" s="35" t="s">
        <v>1169</v>
      </c>
      <c r="M221" s="35" t="s">
        <v>1170</v>
      </c>
      <c r="N221" s="35" t="s">
        <v>1171</v>
      </c>
      <c r="O221" s="79" t="s">
        <v>504</v>
      </c>
      <c r="P221" s="35" t="s">
        <v>1172</v>
      </c>
      <c r="Q221" s="35" t="s">
        <v>35</v>
      </c>
      <c r="R221" s="53">
        <v>0</v>
      </c>
      <c r="S221" s="53">
        <v>2</v>
      </c>
      <c r="T221" s="53">
        <v>2</v>
      </c>
      <c r="U221" s="53">
        <v>2</v>
      </c>
      <c r="V221" s="35" t="s">
        <v>106</v>
      </c>
    </row>
    <row r="222" spans="1:22" s="87" customFormat="1" ht="86.25" customHeight="1">
      <c r="A222" s="368" t="str">
        <f>'[1]2_ESTRUCTURA_PDM'!H40</f>
        <v>2.4.02</v>
      </c>
      <c r="B222" s="349">
        <f>'[1]2_ESTRUCTURA_PDM'!I40</f>
        <v>20</v>
      </c>
      <c r="C222" s="363" t="str">
        <f>'[1]2_ESTRUCTURA_PDM'!J40</f>
        <v>Integración de los instrumentos de planificación y desarrollo territorial para la mitigación de los riegos de desastres</v>
      </c>
      <c r="D222" s="371" t="e">
        <f>#REF!</f>
        <v>#REF!</v>
      </c>
      <c r="E222" s="333" t="e">
        <f>#REF!</f>
        <v>#REF!</v>
      </c>
      <c r="F222" s="35" t="s">
        <v>1173</v>
      </c>
      <c r="G222" s="22">
        <v>25</v>
      </c>
      <c r="H222" s="331" t="s">
        <v>1174</v>
      </c>
      <c r="I222" s="35" t="s">
        <v>1175</v>
      </c>
      <c r="J222" s="35">
        <v>1</v>
      </c>
      <c r="K222" s="35" t="s">
        <v>13</v>
      </c>
      <c r="L222" s="35" t="s">
        <v>1176</v>
      </c>
      <c r="M222" s="35" t="s">
        <v>1177</v>
      </c>
      <c r="N222" s="35" t="s">
        <v>1178</v>
      </c>
      <c r="O222" s="79" t="s">
        <v>504</v>
      </c>
      <c r="P222" s="35" t="s">
        <v>1179</v>
      </c>
      <c r="Q222" s="35">
        <v>1</v>
      </c>
      <c r="R222" s="53">
        <v>1</v>
      </c>
      <c r="S222" s="53">
        <v>0</v>
      </c>
      <c r="T222" s="53">
        <v>0</v>
      </c>
      <c r="U222" s="53">
        <v>0</v>
      </c>
      <c r="V222" s="35" t="s">
        <v>106</v>
      </c>
    </row>
    <row r="223" spans="1:22" s="87" customFormat="1" ht="77.25" customHeight="1">
      <c r="A223" s="352"/>
      <c r="B223" s="349"/>
      <c r="C223" s="342"/>
      <c r="D223" s="332"/>
      <c r="E223" s="334"/>
      <c r="F223" s="35" t="s">
        <v>1180</v>
      </c>
      <c r="G223" s="22">
        <v>25</v>
      </c>
      <c r="H223" s="361"/>
      <c r="I223" s="35" t="s">
        <v>1181</v>
      </c>
      <c r="J223" s="35">
        <v>10</v>
      </c>
      <c r="K223" s="35" t="s">
        <v>96</v>
      </c>
      <c r="L223" s="35" t="s">
        <v>1182</v>
      </c>
      <c r="M223" s="35" t="s">
        <v>1183</v>
      </c>
      <c r="N223" s="35" t="s">
        <v>1183</v>
      </c>
      <c r="O223" s="79" t="s">
        <v>504</v>
      </c>
      <c r="P223" s="35" t="s">
        <v>1184</v>
      </c>
      <c r="Q223" s="35" t="s">
        <v>35</v>
      </c>
      <c r="R223" s="53">
        <v>0</v>
      </c>
      <c r="S223" s="53">
        <v>2</v>
      </c>
      <c r="T223" s="53">
        <v>3</v>
      </c>
      <c r="U223" s="53">
        <v>5</v>
      </c>
      <c r="V223" s="35" t="s">
        <v>106</v>
      </c>
    </row>
    <row r="224" spans="1:22" s="87" customFormat="1" ht="64.5" customHeight="1">
      <c r="A224" s="352"/>
      <c r="B224" s="349"/>
      <c r="C224" s="342"/>
      <c r="D224" s="361"/>
      <c r="E224" s="356"/>
      <c r="F224" s="35">
        <v>204</v>
      </c>
      <c r="G224" s="22">
        <v>50</v>
      </c>
      <c r="H224" s="35" t="s">
        <v>1185</v>
      </c>
      <c r="I224" s="35" t="s">
        <v>1185</v>
      </c>
      <c r="J224" s="35">
        <v>1</v>
      </c>
      <c r="K224" s="35" t="s">
        <v>202</v>
      </c>
      <c r="L224" s="35" t="s">
        <v>1186</v>
      </c>
      <c r="M224" s="35" t="s">
        <v>1187</v>
      </c>
      <c r="N224" s="35" t="s">
        <v>1188</v>
      </c>
      <c r="O224" s="79" t="s">
        <v>504</v>
      </c>
      <c r="P224" s="35" t="s">
        <v>1189</v>
      </c>
      <c r="Q224" s="35" t="s">
        <v>35</v>
      </c>
      <c r="R224" s="53">
        <v>0</v>
      </c>
      <c r="S224" s="53">
        <v>1</v>
      </c>
      <c r="T224" s="53">
        <v>1</v>
      </c>
      <c r="U224" s="53">
        <v>1</v>
      </c>
      <c r="V224" s="35" t="s">
        <v>106</v>
      </c>
    </row>
    <row r="225" spans="1:22" s="87" customFormat="1" ht="59.25" customHeight="1">
      <c r="A225" s="352"/>
      <c r="B225" s="349"/>
      <c r="C225" s="342"/>
      <c r="D225" s="371" t="e">
        <f>#REF!</f>
        <v>#REF!</v>
      </c>
      <c r="E225" s="333" t="e">
        <f>#REF!</f>
        <v>#REF!</v>
      </c>
      <c r="F225" s="35">
        <v>205</v>
      </c>
      <c r="G225" s="22">
        <v>34</v>
      </c>
      <c r="H225" s="35" t="s">
        <v>1190</v>
      </c>
      <c r="I225" s="35" t="s">
        <v>1190</v>
      </c>
      <c r="J225" s="35">
        <v>80</v>
      </c>
      <c r="K225" s="35" t="s">
        <v>96</v>
      </c>
      <c r="L225" s="79" t="s">
        <v>1191</v>
      </c>
      <c r="M225" s="35" t="s">
        <v>1192</v>
      </c>
      <c r="N225" s="79" t="s">
        <v>1193</v>
      </c>
      <c r="O225" s="79" t="s">
        <v>504</v>
      </c>
      <c r="P225" s="35" t="s">
        <v>1194</v>
      </c>
      <c r="Q225" s="35">
        <v>68</v>
      </c>
      <c r="R225" s="53">
        <v>20</v>
      </c>
      <c r="S225" s="53">
        <v>20</v>
      </c>
      <c r="T225" s="53">
        <v>20</v>
      </c>
      <c r="U225" s="53">
        <v>20</v>
      </c>
      <c r="V225" s="35" t="s">
        <v>106</v>
      </c>
    </row>
    <row r="226" spans="1:22" s="87" customFormat="1" ht="107.25" customHeight="1">
      <c r="A226" s="352"/>
      <c r="B226" s="349"/>
      <c r="C226" s="342"/>
      <c r="D226" s="332"/>
      <c r="E226" s="334"/>
      <c r="F226" s="35">
        <v>206</v>
      </c>
      <c r="G226" s="22">
        <v>33</v>
      </c>
      <c r="H226" s="35" t="s">
        <v>1195</v>
      </c>
      <c r="I226" s="35" t="s">
        <v>1195</v>
      </c>
      <c r="J226" s="35">
        <v>100</v>
      </c>
      <c r="K226" s="35" t="s">
        <v>202</v>
      </c>
      <c r="L226" s="79" t="s">
        <v>1196</v>
      </c>
      <c r="M226" s="35" t="s">
        <v>1197</v>
      </c>
      <c r="N226" s="79" t="s">
        <v>1198</v>
      </c>
      <c r="O226" s="79" t="s">
        <v>504</v>
      </c>
      <c r="P226" s="35" t="s">
        <v>1199</v>
      </c>
      <c r="Q226" s="35"/>
      <c r="R226" s="53">
        <v>100</v>
      </c>
      <c r="S226" s="53">
        <v>100</v>
      </c>
      <c r="T226" s="53">
        <v>100</v>
      </c>
      <c r="U226" s="53">
        <v>100</v>
      </c>
      <c r="V226" s="35" t="s">
        <v>106</v>
      </c>
    </row>
    <row r="227" spans="1:22" s="87" customFormat="1" ht="136.5" customHeight="1">
      <c r="A227" s="352"/>
      <c r="B227" s="349"/>
      <c r="C227" s="342"/>
      <c r="D227" s="361"/>
      <c r="E227" s="356"/>
      <c r="F227" s="35">
        <v>207</v>
      </c>
      <c r="G227" s="22">
        <v>33</v>
      </c>
      <c r="H227" s="35" t="s">
        <v>1200</v>
      </c>
      <c r="I227" s="35" t="s">
        <v>1200</v>
      </c>
      <c r="J227" s="35">
        <v>2</v>
      </c>
      <c r="K227" s="35" t="s">
        <v>96</v>
      </c>
      <c r="L227" s="35" t="s">
        <v>1201</v>
      </c>
      <c r="M227" s="35" t="s">
        <v>1202</v>
      </c>
      <c r="N227" s="35" t="s">
        <v>1203</v>
      </c>
      <c r="O227" s="79" t="s">
        <v>504</v>
      </c>
      <c r="P227" s="35" t="s">
        <v>1204</v>
      </c>
      <c r="Q227" s="35" t="s">
        <v>35</v>
      </c>
      <c r="R227" s="53">
        <v>0</v>
      </c>
      <c r="S227" s="53">
        <v>1</v>
      </c>
      <c r="T227" s="53">
        <v>0</v>
      </c>
      <c r="U227" s="53">
        <v>1</v>
      </c>
      <c r="V227" s="35" t="s">
        <v>106</v>
      </c>
    </row>
    <row r="228" spans="1:22" s="87" customFormat="1" ht="73.5" customHeight="1">
      <c r="A228" s="352"/>
      <c r="B228" s="349"/>
      <c r="C228" s="342"/>
      <c r="D228" s="371" t="e">
        <f>#REF!</f>
        <v>#REF!</v>
      </c>
      <c r="E228" s="333" t="e">
        <f>#REF!</f>
        <v>#REF!</v>
      </c>
      <c r="F228" s="35">
        <v>208</v>
      </c>
      <c r="G228" s="22">
        <v>50</v>
      </c>
      <c r="H228" s="35" t="s">
        <v>1205</v>
      </c>
      <c r="I228" s="35" t="s">
        <v>1205</v>
      </c>
      <c r="J228" s="35">
        <v>1</v>
      </c>
      <c r="K228" s="35" t="s">
        <v>202</v>
      </c>
      <c r="L228" s="35" t="s">
        <v>1206</v>
      </c>
      <c r="M228" s="35" t="s">
        <v>1207</v>
      </c>
      <c r="N228" s="35" t="s">
        <v>1208</v>
      </c>
      <c r="O228" s="35" t="s">
        <v>509</v>
      </c>
      <c r="P228" s="35" t="s">
        <v>1209</v>
      </c>
      <c r="Q228" s="35" t="s">
        <v>35</v>
      </c>
      <c r="R228" s="53">
        <v>1</v>
      </c>
      <c r="S228" s="53">
        <v>1</v>
      </c>
      <c r="T228" s="53">
        <v>1</v>
      </c>
      <c r="U228" s="53">
        <v>1</v>
      </c>
      <c r="V228" s="35" t="s">
        <v>106</v>
      </c>
    </row>
    <row r="229" spans="1:22" s="87" customFormat="1" ht="63" customHeight="1">
      <c r="A229" s="352"/>
      <c r="B229" s="349"/>
      <c r="C229" s="342"/>
      <c r="D229" s="361"/>
      <c r="E229" s="356"/>
      <c r="F229" s="35">
        <v>209</v>
      </c>
      <c r="G229" s="22">
        <v>50</v>
      </c>
      <c r="H229" s="35" t="s">
        <v>1210</v>
      </c>
      <c r="I229" s="35" t="s">
        <v>1210</v>
      </c>
      <c r="J229" s="35">
        <v>1</v>
      </c>
      <c r="K229" s="35" t="s">
        <v>202</v>
      </c>
      <c r="L229" s="35" t="s">
        <v>1211</v>
      </c>
      <c r="M229" s="35" t="s">
        <v>1212</v>
      </c>
      <c r="N229" s="35" t="s">
        <v>1213</v>
      </c>
      <c r="O229" s="35" t="s">
        <v>1214</v>
      </c>
      <c r="P229" s="35" t="s">
        <v>1215</v>
      </c>
      <c r="Q229" s="35">
        <v>1</v>
      </c>
      <c r="R229" s="53">
        <v>0</v>
      </c>
      <c r="S229" s="53">
        <v>1</v>
      </c>
      <c r="T229" s="53">
        <v>1</v>
      </c>
      <c r="U229" s="53">
        <v>1</v>
      </c>
      <c r="V229" s="35" t="s">
        <v>106</v>
      </c>
    </row>
    <row r="230" spans="1:22" s="87" customFormat="1" ht="80.25" customHeight="1">
      <c r="A230" s="352"/>
      <c r="B230" s="349"/>
      <c r="C230" s="342"/>
      <c r="D230" s="371" t="e">
        <f>#REF!</f>
        <v>#REF!</v>
      </c>
      <c r="E230" s="333" t="e">
        <f>#REF!</f>
        <v>#REF!</v>
      </c>
      <c r="F230" s="35">
        <v>210</v>
      </c>
      <c r="G230" s="22">
        <v>50</v>
      </c>
      <c r="H230" s="35" t="s">
        <v>1216</v>
      </c>
      <c r="I230" s="35" t="s">
        <v>1217</v>
      </c>
      <c r="J230" s="35">
        <v>1</v>
      </c>
      <c r="K230" s="35" t="s">
        <v>13</v>
      </c>
      <c r="L230" s="35" t="s">
        <v>1218</v>
      </c>
      <c r="M230" s="35" t="s">
        <v>1219</v>
      </c>
      <c r="N230" s="35" t="s">
        <v>1220</v>
      </c>
      <c r="O230" s="79" t="s">
        <v>504</v>
      </c>
      <c r="P230" s="35" t="s">
        <v>1221</v>
      </c>
      <c r="Q230" s="35">
        <v>0</v>
      </c>
      <c r="R230" s="53">
        <v>0</v>
      </c>
      <c r="S230" s="53">
        <v>1</v>
      </c>
      <c r="T230" s="53">
        <v>0</v>
      </c>
      <c r="U230" s="53">
        <v>0</v>
      </c>
      <c r="V230" s="35" t="s">
        <v>106</v>
      </c>
    </row>
    <row r="231" spans="1:22" s="87" customFormat="1" ht="175.5" customHeight="1">
      <c r="A231" s="352"/>
      <c r="B231" s="349"/>
      <c r="C231" s="342"/>
      <c r="D231" s="361"/>
      <c r="E231" s="356"/>
      <c r="F231" s="35">
        <v>211</v>
      </c>
      <c r="G231" s="22">
        <v>50</v>
      </c>
      <c r="H231" s="35" t="s">
        <v>1222</v>
      </c>
      <c r="I231" s="35" t="s">
        <v>1222</v>
      </c>
      <c r="J231" s="35">
        <v>1</v>
      </c>
      <c r="K231" s="35" t="s">
        <v>13</v>
      </c>
      <c r="L231" s="35" t="s">
        <v>1223</v>
      </c>
      <c r="M231" s="35" t="s">
        <v>1224</v>
      </c>
      <c r="N231" s="35" t="s">
        <v>1225</v>
      </c>
      <c r="O231" s="79" t="s">
        <v>504</v>
      </c>
      <c r="P231" s="35" t="s">
        <v>1226</v>
      </c>
      <c r="Q231" s="35" t="s">
        <v>35</v>
      </c>
      <c r="R231" s="53">
        <v>0</v>
      </c>
      <c r="S231" s="53">
        <v>1</v>
      </c>
      <c r="T231" s="53">
        <v>0</v>
      </c>
      <c r="U231" s="53">
        <v>0</v>
      </c>
      <c r="V231" s="35" t="s">
        <v>106</v>
      </c>
    </row>
    <row r="232" spans="1:22" ht="60" customHeight="1">
      <c r="A232" s="352"/>
      <c r="B232" s="349"/>
      <c r="C232" s="364"/>
      <c r="D232" s="21" t="e">
        <f>#REF!</f>
        <v>#REF!</v>
      </c>
      <c r="E232" s="22" t="e">
        <f>#REF!</f>
        <v>#REF!</v>
      </c>
      <c r="F232" s="35">
        <v>212</v>
      </c>
      <c r="G232" s="22">
        <v>100</v>
      </c>
      <c r="H232" s="35" t="s">
        <v>1227</v>
      </c>
      <c r="I232" s="35" t="s">
        <v>1228</v>
      </c>
      <c r="J232" s="35">
        <v>1</v>
      </c>
      <c r="K232" s="35" t="s">
        <v>13</v>
      </c>
      <c r="L232" s="35" t="s">
        <v>1229</v>
      </c>
      <c r="M232" s="35" t="s">
        <v>1230</v>
      </c>
      <c r="N232" s="35" t="s">
        <v>1231</v>
      </c>
      <c r="O232" s="79" t="s">
        <v>850</v>
      </c>
      <c r="P232" s="35" t="s">
        <v>1232</v>
      </c>
      <c r="Q232" s="35"/>
      <c r="R232" s="53">
        <v>0</v>
      </c>
      <c r="S232" s="53">
        <v>0</v>
      </c>
      <c r="T232" s="53">
        <v>1</v>
      </c>
      <c r="U232" s="53">
        <v>0</v>
      </c>
      <c r="V232" s="64" t="s">
        <v>116</v>
      </c>
    </row>
    <row r="233" spans="1:22" s="109" customFormat="1" ht="63.75" customHeight="1">
      <c r="A233" s="362" t="str">
        <f>'[1]2_ESTRUCTURA_PDM'!H41</f>
        <v>2.4.03</v>
      </c>
      <c r="B233" s="339">
        <f>'[1]2_ESTRUCTURA_PDM'!I41</f>
        <v>20</v>
      </c>
      <c r="C233" s="369" t="str">
        <f>'[1]2_ESTRUCTURA_PDM'!J41</f>
        <v>Capacidad de respuesta interintistucional y de recuperación frente a emergencias y desastres</v>
      </c>
      <c r="D233" s="371" t="e">
        <f>#REF!</f>
        <v>#REF!</v>
      </c>
      <c r="E233" s="333" t="e">
        <f>#REF!</f>
        <v>#REF!</v>
      </c>
      <c r="F233" s="331">
        <v>213</v>
      </c>
      <c r="G233" s="22">
        <v>50</v>
      </c>
      <c r="H233" s="110" t="s">
        <v>1233</v>
      </c>
      <c r="I233" s="331" t="s">
        <v>1234</v>
      </c>
      <c r="J233" s="33">
        <v>100</v>
      </c>
      <c r="K233" s="33" t="s">
        <v>13</v>
      </c>
      <c r="L233" s="35" t="s">
        <v>1235</v>
      </c>
      <c r="M233" s="35" t="s">
        <v>1236</v>
      </c>
      <c r="N233" s="35" t="s">
        <v>1237</v>
      </c>
      <c r="O233" s="35" t="s">
        <v>509</v>
      </c>
      <c r="P233" s="35" t="s">
        <v>1238</v>
      </c>
      <c r="Q233" s="35">
        <v>100</v>
      </c>
      <c r="R233" s="53">
        <v>100</v>
      </c>
      <c r="S233" s="53">
        <v>0</v>
      </c>
      <c r="T233" s="53">
        <v>0</v>
      </c>
      <c r="U233" s="53">
        <v>0</v>
      </c>
      <c r="V233" s="331" t="s">
        <v>106</v>
      </c>
    </row>
    <row r="234" spans="1:22" s="109" customFormat="1" ht="51.75" customHeight="1">
      <c r="A234" s="336"/>
      <c r="B234" s="339"/>
      <c r="C234" s="354"/>
      <c r="D234" s="361"/>
      <c r="E234" s="356"/>
      <c r="F234" s="361"/>
      <c r="G234" s="22">
        <v>50</v>
      </c>
      <c r="H234" s="110" t="s">
        <v>1239</v>
      </c>
      <c r="I234" s="361"/>
      <c r="J234" s="33">
        <v>2</v>
      </c>
      <c r="K234" s="33" t="s">
        <v>96</v>
      </c>
      <c r="L234" s="35" t="s">
        <v>1240</v>
      </c>
      <c r="M234" s="35" t="s">
        <v>1241</v>
      </c>
      <c r="N234" s="35" t="s">
        <v>1241</v>
      </c>
      <c r="O234" s="35" t="s">
        <v>509</v>
      </c>
      <c r="P234" s="35" t="s">
        <v>1242</v>
      </c>
      <c r="Q234" s="35" t="s">
        <v>35</v>
      </c>
      <c r="R234" s="53">
        <v>1</v>
      </c>
      <c r="S234" s="53">
        <v>0</v>
      </c>
      <c r="T234" s="53">
        <v>1</v>
      </c>
      <c r="U234" s="53">
        <v>0</v>
      </c>
      <c r="V234" s="361"/>
    </row>
    <row r="235" spans="1:22" s="111" customFormat="1" ht="57" customHeight="1">
      <c r="A235" s="336"/>
      <c r="B235" s="339"/>
      <c r="C235" s="354"/>
      <c r="D235" s="371" t="e">
        <f>#REF!</f>
        <v>#REF!</v>
      </c>
      <c r="E235" s="333" t="e">
        <f>#REF!</f>
        <v>#REF!</v>
      </c>
      <c r="F235" s="35">
        <v>214</v>
      </c>
      <c r="G235" s="22">
        <v>50</v>
      </c>
      <c r="H235" s="35" t="s">
        <v>1243</v>
      </c>
      <c r="I235" s="35" t="s">
        <v>1243</v>
      </c>
      <c r="J235" s="35">
        <v>100</v>
      </c>
      <c r="K235" s="35" t="s">
        <v>202</v>
      </c>
      <c r="L235" s="35" t="s">
        <v>1244</v>
      </c>
      <c r="M235" s="35" t="s">
        <v>797</v>
      </c>
      <c r="N235" s="35" t="s">
        <v>1245</v>
      </c>
      <c r="O235" s="35" t="s">
        <v>509</v>
      </c>
      <c r="P235" s="35" t="s">
        <v>1246</v>
      </c>
      <c r="Q235" s="35">
        <v>100</v>
      </c>
      <c r="R235" s="53">
        <v>100</v>
      </c>
      <c r="S235" s="53">
        <v>100</v>
      </c>
      <c r="T235" s="53">
        <v>100</v>
      </c>
      <c r="U235" s="53">
        <v>100</v>
      </c>
      <c r="V235" s="35" t="s">
        <v>106</v>
      </c>
    </row>
    <row r="236" spans="1:22" s="111" customFormat="1" ht="62.25" customHeight="1">
      <c r="A236" s="336"/>
      <c r="B236" s="339"/>
      <c r="C236" s="354"/>
      <c r="D236" s="332"/>
      <c r="E236" s="334"/>
      <c r="F236" s="35">
        <v>215</v>
      </c>
      <c r="G236" s="22">
        <v>25</v>
      </c>
      <c r="H236" s="35" t="s">
        <v>1247</v>
      </c>
      <c r="I236" s="35" t="s">
        <v>1247</v>
      </c>
      <c r="J236" s="35">
        <v>100</v>
      </c>
      <c r="K236" s="35" t="s">
        <v>202</v>
      </c>
      <c r="L236" s="35" t="s">
        <v>1248</v>
      </c>
      <c r="M236" s="35" t="s">
        <v>1249</v>
      </c>
      <c r="N236" s="35" t="s">
        <v>1250</v>
      </c>
      <c r="O236" s="35" t="s">
        <v>509</v>
      </c>
      <c r="P236" s="35" t="s">
        <v>1251</v>
      </c>
      <c r="Q236" s="35" t="s">
        <v>35</v>
      </c>
      <c r="R236" s="53">
        <v>100</v>
      </c>
      <c r="S236" s="53">
        <v>100</v>
      </c>
      <c r="T236" s="53">
        <v>100</v>
      </c>
      <c r="U236" s="53">
        <v>100</v>
      </c>
      <c r="V236" s="35" t="s">
        <v>106</v>
      </c>
    </row>
    <row r="237" spans="1:22" s="111" customFormat="1" ht="64.5" customHeight="1">
      <c r="A237" s="336"/>
      <c r="B237" s="339"/>
      <c r="C237" s="354"/>
      <c r="D237" s="361"/>
      <c r="E237" s="356"/>
      <c r="F237" s="35">
        <v>216</v>
      </c>
      <c r="G237" s="22">
        <v>25</v>
      </c>
      <c r="H237" s="35" t="s">
        <v>1252</v>
      </c>
      <c r="I237" s="35" t="s">
        <v>1252</v>
      </c>
      <c r="J237" s="35">
        <v>100</v>
      </c>
      <c r="K237" s="35" t="s">
        <v>96</v>
      </c>
      <c r="L237" s="35" t="s">
        <v>1253</v>
      </c>
      <c r="M237" s="35" t="s">
        <v>1254</v>
      </c>
      <c r="N237" s="35" t="s">
        <v>1255</v>
      </c>
      <c r="O237" s="35" t="s">
        <v>509</v>
      </c>
      <c r="P237" s="35" t="s">
        <v>1256</v>
      </c>
      <c r="Q237" s="35" t="s">
        <v>35</v>
      </c>
      <c r="R237" s="53">
        <v>25</v>
      </c>
      <c r="S237" s="53">
        <v>50</v>
      </c>
      <c r="T237" s="53">
        <v>75</v>
      </c>
      <c r="U237" s="53">
        <v>100</v>
      </c>
      <c r="V237" s="35" t="s">
        <v>106</v>
      </c>
    </row>
    <row r="238" spans="1:22" s="111" customFormat="1" ht="105" customHeight="1">
      <c r="A238" s="336"/>
      <c r="B238" s="339"/>
      <c r="C238" s="354"/>
      <c r="D238" s="371" t="e">
        <f>#REF!</f>
        <v>#REF!</v>
      </c>
      <c r="E238" s="333" t="e">
        <f>#REF!</f>
        <v>#REF!</v>
      </c>
      <c r="F238" s="35">
        <v>217</v>
      </c>
      <c r="G238" s="22">
        <v>50</v>
      </c>
      <c r="H238" s="35" t="s">
        <v>1257</v>
      </c>
      <c r="I238" s="35" t="s">
        <v>1257</v>
      </c>
      <c r="J238" s="35">
        <v>4</v>
      </c>
      <c r="K238" s="35" t="s">
        <v>96</v>
      </c>
      <c r="L238" s="35" t="s">
        <v>1258</v>
      </c>
      <c r="M238" s="35" t="s">
        <v>1259</v>
      </c>
      <c r="N238" s="35" t="s">
        <v>1260</v>
      </c>
      <c r="O238" s="35" t="s">
        <v>509</v>
      </c>
      <c r="P238" s="35" t="s">
        <v>1261</v>
      </c>
      <c r="Q238" s="35" t="s">
        <v>35</v>
      </c>
      <c r="R238" s="53">
        <v>1</v>
      </c>
      <c r="S238" s="53">
        <v>1</v>
      </c>
      <c r="T238" s="53">
        <v>1</v>
      </c>
      <c r="U238" s="53">
        <v>1</v>
      </c>
      <c r="V238" s="35" t="s">
        <v>106</v>
      </c>
    </row>
    <row r="239" spans="1:22" s="111" customFormat="1" ht="82.5" customHeight="1">
      <c r="A239" s="336"/>
      <c r="B239" s="339"/>
      <c r="C239" s="354"/>
      <c r="D239" s="361"/>
      <c r="E239" s="356"/>
      <c r="F239" s="35">
        <v>218</v>
      </c>
      <c r="G239" s="22">
        <v>50</v>
      </c>
      <c r="H239" s="35" t="s">
        <v>1262</v>
      </c>
      <c r="I239" s="35" t="s">
        <v>1262</v>
      </c>
      <c r="J239" s="35">
        <v>100</v>
      </c>
      <c r="K239" s="35" t="s">
        <v>96</v>
      </c>
      <c r="L239" s="35" t="s">
        <v>1263</v>
      </c>
      <c r="M239" s="35" t="s">
        <v>1264</v>
      </c>
      <c r="N239" s="35" t="s">
        <v>1265</v>
      </c>
      <c r="O239" s="35" t="s">
        <v>509</v>
      </c>
      <c r="P239" s="35" t="s">
        <v>58</v>
      </c>
      <c r="Q239" s="35">
        <v>0</v>
      </c>
      <c r="R239" s="53">
        <v>25</v>
      </c>
      <c r="S239" s="53">
        <v>50</v>
      </c>
      <c r="T239" s="53">
        <v>75</v>
      </c>
      <c r="U239" s="53">
        <v>100</v>
      </c>
      <c r="V239" s="35" t="s">
        <v>106</v>
      </c>
    </row>
    <row r="240" spans="1:22" s="109" customFormat="1" ht="121.5" customHeight="1">
      <c r="A240" s="336"/>
      <c r="B240" s="339"/>
      <c r="C240" s="358"/>
      <c r="D240" s="21" t="e">
        <f>#REF!</f>
        <v>#REF!</v>
      </c>
      <c r="E240" s="22" t="e">
        <f>#REF!</f>
        <v>#REF!</v>
      </c>
      <c r="F240" s="35">
        <v>219</v>
      </c>
      <c r="G240" s="22">
        <v>100</v>
      </c>
      <c r="H240" s="35" t="s">
        <v>1266</v>
      </c>
      <c r="I240" s="35" t="s">
        <v>1266</v>
      </c>
      <c r="J240" s="35">
        <v>4</v>
      </c>
      <c r="K240" s="35" t="s">
        <v>96</v>
      </c>
      <c r="L240" s="35" t="s">
        <v>1267</v>
      </c>
      <c r="M240" s="35" t="s">
        <v>1268</v>
      </c>
      <c r="N240" s="35" t="s">
        <v>1269</v>
      </c>
      <c r="O240" s="35" t="s">
        <v>509</v>
      </c>
      <c r="P240" s="35" t="s">
        <v>1270</v>
      </c>
      <c r="Q240" s="35" t="s">
        <v>35</v>
      </c>
      <c r="R240" s="53">
        <v>1</v>
      </c>
      <c r="S240" s="53">
        <v>1</v>
      </c>
      <c r="T240" s="53">
        <v>1</v>
      </c>
      <c r="U240" s="53">
        <v>1</v>
      </c>
      <c r="V240" s="35" t="s">
        <v>106</v>
      </c>
    </row>
    <row r="241" spans="1:22" s="112" customFormat="1" ht="71.25" customHeight="1">
      <c r="A241" s="362" t="str">
        <f>'[1]2_ESTRUCTURA_PDM'!H42</f>
        <v>2.4.04</v>
      </c>
      <c r="B241" s="339">
        <f>'[1]2_ESTRUCTURA_PDM'!I42</f>
        <v>20</v>
      </c>
      <c r="C241" s="369" t="str">
        <f>'[1]2_ESTRUCTURA_PDM'!J42</f>
        <v>Gobernabilidad, trabajo interinstitucional y gestión financiera como estrategias de desarrollo seguro en el territorio.</v>
      </c>
      <c r="D241" s="368" t="e">
        <f>#REF!</f>
        <v>#REF!</v>
      </c>
      <c r="E241" s="349" t="e">
        <f>#REF!</f>
        <v>#REF!</v>
      </c>
      <c r="F241" s="35">
        <v>220</v>
      </c>
      <c r="G241" s="22">
        <v>50</v>
      </c>
      <c r="H241" s="35" t="s">
        <v>1271</v>
      </c>
      <c r="I241" s="35" t="s">
        <v>1271</v>
      </c>
      <c r="J241" s="35">
        <v>100</v>
      </c>
      <c r="K241" s="35" t="s">
        <v>96</v>
      </c>
      <c r="L241" s="35" t="s">
        <v>1272</v>
      </c>
      <c r="M241" s="35" t="s">
        <v>1273</v>
      </c>
      <c r="N241" s="35" t="s">
        <v>1274</v>
      </c>
      <c r="O241" s="79" t="s">
        <v>504</v>
      </c>
      <c r="P241" s="35" t="s">
        <v>1275</v>
      </c>
      <c r="Q241" s="35">
        <v>0</v>
      </c>
      <c r="R241" s="53">
        <v>25</v>
      </c>
      <c r="S241" s="53">
        <v>50</v>
      </c>
      <c r="T241" s="53">
        <v>75</v>
      </c>
      <c r="U241" s="53">
        <v>100</v>
      </c>
      <c r="V241" s="35" t="s">
        <v>106</v>
      </c>
    </row>
    <row r="242" spans="1:22" s="112" customFormat="1" ht="83.25" customHeight="1">
      <c r="A242" s="336"/>
      <c r="B242" s="339"/>
      <c r="C242" s="354"/>
      <c r="D242" s="352"/>
      <c r="E242" s="349"/>
      <c r="F242" s="35">
        <v>221</v>
      </c>
      <c r="G242" s="22">
        <v>50</v>
      </c>
      <c r="H242" s="35" t="s">
        <v>1276</v>
      </c>
      <c r="I242" s="35" t="s">
        <v>1276</v>
      </c>
      <c r="J242" s="35">
        <v>100</v>
      </c>
      <c r="K242" s="35" t="s">
        <v>96</v>
      </c>
      <c r="L242" s="35" t="s">
        <v>1277</v>
      </c>
      <c r="M242" s="35" t="s">
        <v>1278</v>
      </c>
      <c r="N242" s="35" t="s">
        <v>1279</v>
      </c>
      <c r="O242" s="79" t="s">
        <v>504</v>
      </c>
      <c r="P242" s="35" t="s">
        <v>1280</v>
      </c>
      <c r="Q242" s="35">
        <v>0</v>
      </c>
      <c r="R242" s="53">
        <v>25</v>
      </c>
      <c r="S242" s="53">
        <v>50</v>
      </c>
      <c r="T242" s="53">
        <v>75</v>
      </c>
      <c r="U242" s="53">
        <v>100</v>
      </c>
      <c r="V242" s="35" t="s">
        <v>106</v>
      </c>
    </row>
    <row r="243" spans="1:22" s="112" customFormat="1" ht="71.25" customHeight="1">
      <c r="A243" s="336"/>
      <c r="B243" s="339"/>
      <c r="C243" s="354"/>
      <c r="D243" s="371" t="e">
        <f>#REF!</f>
        <v>#REF!</v>
      </c>
      <c r="E243" s="333" t="e">
        <f>#REF!</f>
        <v>#REF!</v>
      </c>
      <c r="F243" s="35">
        <v>222</v>
      </c>
      <c r="G243" s="22">
        <v>50</v>
      </c>
      <c r="H243" s="35" t="s">
        <v>1281</v>
      </c>
      <c r="I243" s="35" t="s">
        <v>1281</v>
      </c>
      <c r="J243" s="35">
        <v>100</v>
      </c>
      <c r="K243" s="35" t="s">
        <v>185</v>
      </c>
      <c r="L243" s="35" t="s">
        <v>1282</v>
      </c>
      <c r="M243" s="35" t="s">
        <v>1283</v>
      </c>
      <c r="N243" s="35" t="s">
        <v>1284</v>
      </c>
      <c r="O243" s="79" t="s">
        <v>504</v>
      </c>
      <c r="P243" s="35" t="s">
        <v>1285</v>
      </c>
      <c r="Q243" s="35"/>
      <c r="R243" s="53">
        <v>10</v>
      </c>
      <c r="S243" s="53">
        <v>30</v>
      </c>
      <c r="T243" s="53">
        <v>50</v>
      </c>
      <c r="U243" s="53">
        <v>100</v>
      </c>
      <c r="V243" s="35" t="s">
        <v>106</v>
      </c>
    </row>
    <row r="244" spans="1:22" s="112" customFormat="1" ht="67.5" customHeight="1">
      <c r="A244" s="336"/>
      <c r="B244" s="339"/>
      <c r="C244" s="354"/>
      <c r="D244" s="361"/>
      <c r="E244" s="356"/>
      <c r="F244" s="35">
        <v>223</v>
      </c>
      <c r="G244" s="22">
        <v>50</v>
      </c>
      <c r="H244" s="35" t="s">
        <v>1286</v>
      </c>
      <c r="I244" s="35" t="s">
        <v>1286</v>
      </c>
      <c r="J244" s="35">
        <v>1</v>
      </c>
      <c r="K244" s="35" t="s">
        <v>13</v>
      </c>
      <c r="L244" s="35" t="s">
        <v>1287</v>
      </c>
      <c r="M244" s="35" t="s">
        <v>1288</v>
      </c>
      <c r="N244" s="35" t="s">
        <v>1289</v>
      </c>
      <c r="O244" s="79" t="s">
        <v>504</v>
      </c>
      <c r="P244" s="35" t="s">
        <v>1290</v>
      </c>
      <c r="Q244" s="35" t="s">
        <v>35</v>
      </c>
      <c r="R244" s="53">
        <v>0</v>
      </c>
      <c r="S244" s="53">
        <v>1</v>
      </c>
      <c r="T244" s="53">
        <v>0</v>
      </c>
      <c r="U244" s="53">
        <v>0</v>
      </c>
      <c r="V244" s="35" t="s">
        <v>106</v>
      </c>
    </row>
    <row r="245" spans="1:22" s="112" customFormat="1" ht="87.75" customHeight="1">
      <c r="A245" s="336"/>
      <c r="B245" s="339"/>
      <c r="C245" s="354"/>
      <c r="D245" s="371" t="e">
        <f>#REF!</f>
        <v>#REF!</v>
      </c>
      <c r="E245" s="333" t="e">
        <f>#REF!</f>
        <v>#REF!</v>
      </c>
      <c r="F245" s="35">
        <v>224</v>
      </c>
      <c r="G245" s="22">
        <v>34</v>
      </c>
      <c r="H245" s="35" t="s">
        <v>1291</v>
      </c>
      <c r="I245" s="35" t="s">
        <v>1292</v>
      </c>
      <c r="J245" s="35">
        <v>100</v>
      </c>
      <c r="K245" s="35" t="s">
        <v>96</v>
      </c>
      <c r="L245" s="35" t="s">
        <v>1293</v>
      </c>
      <c r="M245" s="35" t="s">
        <v>1294</v>
      </c>
      <c r="N245" s="35" t="s">
        <v>1295</v>
      </c>
      <c r="O245" s="79" t="s">
        <v>504</v>
      </c>
      <c r="P245" s="35" t="s">
        <v>1296</v>
      </c>
      <c r="Q245" s="35">
        <v>0</v>
      </c>
      <c r="R245" s="53">
        <v>25</v>
      </c>
      <c r="S245" s="53">
        <v>50</v>
      </c>
      <c r="T245" s="53">
        <v>75</v>
      </c>
      <c r="U245" s="53">
        <v>100</v>
      </c>
      <c r="V245" s="35" t="s">
        <v>106</v>
      </c>
    </row>
    <row r="246" spans="1:22" s="112" customFormat="1" ht="106.5" customHeight="1">
      <c r="A246" s="336"/>
      <c r="B246" s="339"/>
      <c r="C246" s="354"/>
      <c r="D246" s="332"/>
      <c r="E246" s="334"/>
      <c r="F246" s="35">
        <v>225</v>
      </c>
      <c r="G246" s="22">
        <v>33</v>
      </c>
      <c r="H246" s="35" t="s">
        <v>1297</v>
      </c>
      <c r="I246" s="35" t="s">
        <v>1297</v>
      </c>
      <c r="J246" s="35">
        <v>100</v>
      </c>
      <c r="K246" s="35" t="s">
        <v>96</v>
      </c>
      <c r="L246" s="35" t="s">
        <v>1298</v>
      </c>
      <c r="M246" s="35" t="s">
        <v>1299</v>
      </c>
      <c r="N246" s="35" t="s">
        <v>1300</v>
      </c>
      <c r="O246" s="79" t="s">
        <v>504</v>
      </c>
      <c r="P246" s="35" t="s">
        <v>1301</v>
      </c>
      <c r="Q246" s="35" t="s">
        <v>35</v>
      </c>
      <c r="R246" s="53">
        <v>25</v>
      </c>
      <c r="S246" s="53">
        <v>50</v>
      </c>
      <c r="T246" s="53">
        <v>75</v>
      </c>
      <c r="U246" s="53">
        <v>100</v>
      </c>
      <c r="V246" s="35" t="s">
        <v>106</v>
      </c>
    </row>
    <row r="247" spans="1:22" s="112" customFormat="1" ht="67.5" customHeight="1">
      <c r="A247" s="336"/>
      <c r="B247" s="339"/>
      <c r="C247" s="358"/>
      <c r="D247" s="361"/>
      <c r="E247" s="356"/>
      <c r="F247" s="35">
        <v>226</v>
      </c>
      <c r="G247" s="22">
        <v>33</v>
      </c>
      <c r="H247" s="35" t="s">
        <v>1302</v>
      </c>
      <c r="I247" s="35" t="s">
        <v>1302</v>
      </c>
      <c r="J247" s="35">
        <v>1</v>
      </c>
      <c r="K247" s="35" t="s">
        <v>13</v>
      </c>
      <c r="L247" s="35" t="s">
        <v>1303</v>
      </c>
      <c r="M247" s="35" t="s">
        <v>1304</v>
      </c>
      <c r="N247" s="35" t="s">
        <v>1305</v>
      </c>
      <c r="O247" s="79" t="s">
        <v>504</v>
      </c>
      <c r="P247" s="35" t="s">
        <v>1306</v>
      </c>
      <c r="Q247" s="35" t="s">
        <v>35</v>
      </c>
      <c r="R247" s="53">
        <v>0</v>
      </c>
      <c r="S247" s="53">
        <v>0</v>
      </c>
      <c r="T247" s="53">
        <v>1</v>
      </c>
      <c r="U247" s="53">
        <v>0</v>
      </c>
      <c r="V247" s="35" t="s">
        <v>106</v>
      </c>
    </row>
    <row r="248" spans="1:22" ht="62.25" customHeight="1">
      <c r="A248" s="368" t="str">
        <f>'[1]2_ESTRUCTURA_PDM'!H43</f>
        <v>2.4.05</v>
      </c>
      <c r="B248" s="349">
        <f>'[1]2_ESTRUCTURA_PDM'!I43</f>
        <v>20</v>
      </c>
      <c r="C248" s="369" t="str">
        <f>'[1]2_ESTRUCTURA_PDM'!J43</f>
        <v>Mitigación de riesgos en infraestructura de servicios públicos</v>
      </c>
      <c r="D248" s="21" t="e">
        <f>#REF!</f>
        <v>#REF!</v>
      </c>
      <c r="E248" s="22" t="e">
        <f>#REF!</f>
        <v>#REF!</v>
      </c>
      <c r="F248" s="35">
        <v>227</v>
      </c>
      <c r="G248" s="22">
        <v>100</v>
      </c>
      <c r="H248" s="35" t="s">
        <v>1307</v>
      </c>
      <c r="I248" s="35" t="s">
        <v>1308</v>
      </c>
      <c r="J248" s="35">
        <v>10</v>
      </c>
      <c r="K248" s="35" t="s">
        <v>96</v>
      </c>
      <c r="L248" s="35" t="s">
        <v>1309</v>
      </c>
      <c r="M248" s="35" t="s">
        <v>1310</v>
      </c>
      <c r="N248" s="35" t="s">
        <v>1311</v>
      </c>
      <c r="O248" s="79" t="s">
        <v>850</v>
      </c>
      <c r="P248" s="35" t="s">
        <v>1312</v>
      </c>
      <c r="Q248" s="35"/>
      <c r="R248" s="53">
        <v>2</v>
      </c>
      <c r="S248" s="53">
        <v>3</v>
      </c>
      <c r="T248" s="53">
        <v>3</v>
      </c>
      <c r="U248" s="53">
        <v>2</v>
      </c>
      <c r="V248" s="64" t="s">
        <v>116</v>
      </c>
    </row>
    <row r="249" spans="1:22" ht="62.25" customHeight="1">
      <c r="A249" s="331"/>
      <c r="B249" s="333"/>
      <c r="C249" s="354"/>
      <c r="D249" s="100" t="e">
        <f>#REF!</f>
        <v>#REF!</v>
      </c>
      <c r="E249" s="32" t="e">
        <f>#REF!</f>
        <v>#REF!</v>
      </c>
      <c r="F249" s="33">
        <v>228</v>
      </c>
      <c r="G249" s="32">
        <v>100</v>
      </c>
      <c r="H249" s="33" t="s">
        <v>1313</v>
      </c>
      <c r="I249" s="33" t="str">
        <f>+H249</f>
        <v>Reponer 4,8 Km de redes de distribución frágiles en el municipio en el Cuatrienio</v>
      </c>
      <c r="J249" s="33">
        <v>4.8</v>
      </c>
      <c r="K249" s="33" t="s">
        <v>96</v>
      </c>
      <c r="L249" s="33" t="s">
        <v>1314</v>
      </c>
      <c r="M249" s="33" t="s">
        <v>1315</v>
      </c>
      <c r="N249" s="33" t="s">
        <v>1315</v>
      </c>
      <c r="O249" s="79" t="s">
        <v>850</v>
      </c>
      <c r="P249" s="33" t="s">
        <v>1316</v>
      </c>
      <c r="Q249" s="33"/>
      <c r="R249" s="45">
        <v>1.2</v>
      </c>
      <c r="S249" s="45">
        <v>2.4</v>
      </c>
      <c r="T249" s="45">
        <v>3.6</v>
      </c>
      <c r="U249" s="45">
        <v>4.8</v>
      </c>
      <c r="V249" s="113" t="s">
        <v>116</v>
      </c>
    </row>
    <row r="250" spans="1:22" s="20" customFormat="1" ht="12.75">
      <c r="A250" s="92" t="s">
        <v>126</v>
      </c>
      <c r="B250" s="93"/>
      <c r="C250" s="92"/>
      <c r="D250" s="93"/>
      <c r="E250" s="93"/>
      <c r="F250" s="93"/>
      <c r="G250" s="93"/>
      <c r="H250" s="93"/>
      <c r="I250" s="93"/>
      <c r="J250" s="93"/>
      <c r="K250" s="93"/>
      <c r="L250" s="93"/>
      <c r="M250" s="93"/>
      <c r="N250" s="93"/>
      <c r="O250" s="94"/>
      <c r="P250" s="93"/>
      <c r="Q250" s="93"/>
      <c r="R250" s="93"/>
      <c r="S250" s="93"/>
      <c r="T250" s="93"/>
      <c r="U250" s="93"/>
      <c r="V250" s="95"/>
    </row>
    <row r="251" spans="1:22" s="97" customFormat="1" ht="71.25" customHeight="1">
      <c r="A251" s="355" t="str">
        <f>'[1]2_ESTRUCTURA_PDM'!H44</f>
        <v>2.5.01</v>
      </c>
      <c r="B251" s="356">
        <f>'[1]2_ESTRUCTURA_PDM'!I44</f>
        <v>100</v>
      </c>
      <c r="C251" s="369" t="str">
        <f>'[1]2_ESTRUCTURA_PDM'!J44</f>
        <v>Planeación del Desarrollo en el contexto de la Variabilidad y el Cambio Climático en el marco de las apuestas territoriales por ciudades sostenibles e inteligentes</v>
      </c>
      <c r="D251" s="355" t="e">
        <f>#REF!</f>
        <v>#REF!</v>
      </c>
      <c r="E251" s="356" t="e">
        <f>#REF!</f>
        <v>#REF!</v>
      </c>
      <c r="F251" s="79">
        <v>229</v>
      </c>
      <c r="G251" s="86">
        <v>10</v>
      </c>
      <c r="H251" s="361" t="s">
        <v>1317</v>
      </c>
      <c r="I251" s="79" t="s">
        <v>1318</v>
      </c>
      <c r="J251" s="79">
        <v>1</v>
      </c>
      <c r="K251" s="79" t="s">
        <v>96</v>
      </c>
      <c r="L251" s="79" t="s">
        <v>1319</v>
      </c>
      <c r="M251" s="79" t="s">
        <v>1320</v>
      </c>
      <c r="N251" s="79" t="s">
        <v>1321</v>
      </c>
      <c r="O251" s="35" t="s">
        <v>430</v>
      </c>
      <c r="P251" s="79" t="s">
        <v>1322</v>
      </c>
      <c r="Q251" s="79">
        <v>0</v>
      </c>
      <c r="R251" s="82">
        <v>0.2</v>
      </c>
      <c r="S251" s="82">
        <v>0.8</v>
      </c>
      <c r="T251" s="82">
        <v>0</v>
      </c>
      <c r="U251" s="82">
        <v>0</v>
      </c>
      <c r="V251" s="79" t="s">
        <v>92</v>
      </c>
    </row>
    <row r="252" spans="1:22" s="97" customFormat="1" ht="90" customHeight="1">
      <c r="A252" s="352"/>
      <c r="B252" s="349"/>
      <c r="C252" s="354"/>
      <c r="D252" s="352"/>
      <c r="E252" s="349"/>
      <c r="F252" s="35">
        <v>230</v>
      </c>
      <c r="G252" s="22">
        <v>20</v>
      </c>
      <c r="H252" s="352"/>
      <c r="I252" s="79" t="s">
        <v>1323</v>
      </c>
      <c r="J252" s="79">
        <v>20</v>
      </c>
      <c r="K252" s="79" t="s">
        <v>96</v>
      </c>
      <c r="L252" s="35" t="s">
        <v>1324</v>
      </c>
      <c r="M252" s="79" t="s">
        <v>1325</v>
      </c>
      <c r="N252" s="35" t="s">
        <v>1326</v>
      </c>
      <c r="O252" s="35" t="s">
        <v>430</v>
      </c>
      <c r="P252" s="79" t="s">
        <v>1322</v>
      </c>
      <c r="Q252" s="79">
        <v>0</v>
      </c>
      <c r="R252" s="82">
        <v>0</v>
      </c>
      <c r="S252" s="82">
        <v>0</v>
      </c>
      <c r="T252" s="82">
        <v>10</v>
      </c>
      <c r="U252" s="82">
        <v>10</v>
      </c>
      <c r="V252" s="35" t="s">
        <v>92</v>
      </c>
    </row>
    <row r="253" spans="1:22" s="97" customFormat="1" ht="69.75" customHeight="1">
      <c r="A253" s="352"/>
      <c r="B253" s="349"/>
      <c r="C253" s="354"/>
      <c r="D253" s="352"/>
      <c r="E253" s="349"/>
      <c r="F253" s="35">
        <v>231</v>
      </c>
      <c r="G253" s="22">
        <v>30</v>
      </c>
      <c r="H253" s="331" t="s">
        <v>1327</v>
      </c>
      <c r="I253" s="35" t="s">
        <v>1328</v>
      </c>
      <c r="J253" s="79">
        <v>100</v>
      </c>
      <c r="K253" s="35" t="s">
        <v>202</v>
      </c>
      <c r="L253" s="35" t="s">
        <v>1329</v>
      </c>
      <c r="M253" s="35" t="s">
        <v>1330</v>
      </c>
      <c r="N253" s="35" t="s">
        <v>1331</v>
      </c>
      <c r="O253" s="35" t="s">
        <v>430</v>
      </c>
      <c r="P253" s="35" t="s">
        <v>1332</v>
      </c>
      <c r="Q253" s="79">
        <v>100</v>
      </c>
      <c r="R253" s="82">
        <v>100</v>
      </c>
      <c r="S253" s="82">
        <v>100</v>
      </c>
      <c r="T253" s="82">
        <v>100</v>
      </c>
      <c r="U253" s="82">
        <v>100</v>
      </c>
      <c r="V253" s="35" t="s">
        <v>92</v>
      </c>
    </row>
    <row r="254" spans="1:22" s="97" customFormat="1" ht="63.75" customHeight="1">
      <c r="A254" s="352"/>
      <c r="B254" s="349"/>
      <c r="C254" s="354"/>
      <c r="D254" s="352"/>
      <c r="E254" s="349"/>
      <c r="F254" s="35">
        <v>232</v>
      </c>
      <c r="G254" s="22">
        <v>15</v>
      </c>
      <c r="H254" s="361"/>
      <c r="I254" s="35" t="s">
        <v>1333</v>
      </c>
      <c r="J254" s="79">
        <v>600</v>
      </c>
      <c r="K254" s="35" t="s">
        <v>185</v>
      </c>
      <c r="L254" s="35" t="s">
        <v>1334</v>
      </c>
      <c r="M254" s="35" t="s">
        <v>1335</v>
      </c>
      <c r="N254" s="35" t="s">
        <v>1335</v>
      </c>
      <c r="O254" s="35" t="s">
        <v>430</v>
      </c>
      <c r="P254" s="35" t="s">
        <v>1336</v>
      </c>
      <c r="Q254" s="79"/>
      <c r="R254" s="82">
        <v>400</v>
      </c>
      <c r="S254" s="82">
        <v>500</v>
      </c>
      <c r="T254" s="82">
        <v>600</v>
      </c>
      <c r="U254" s="82">
        <v>600</v>
      </c>
      <c r="V254" s="35" t="s">
        <v>92</v>
      </c>
    </row>
    <row r="255" spans="1:22" s="97" customFormat="1" ht="82.5" customHeight="1">
      <c r="A255" s="352"/>
      <c r="B255" s="349"/>
      <c r="C255" s="354"/>
      <c r="D255" s="352"/>
      <c r="E255" s="349"/>
      <c r="F255" s="35">
        <v>233</v>
      </c>
      <c r="G255" s="22">
        <v>10</v>
      </c>
      <c r="H255" s="35" t="s">
        <v>1337</v>
      </c>
      <c r="I255" s="35" t="s">
        <v>1338</v>
      </c>
      <c r="J255" s="35">
        <v>2</v>
      </c>
      <c r="K255" s="35" t="s">
        <v>96</v>
      </c>
      <c r="L255" s="35" t="s">
        <v>1339</v>
      </c>
      <c r="M255" s="35" t="s">
        <v>1340</v>
      </c>
      <c r="N255" s="35" t="s">
        <v>1341</v>
      </c>
      <c r="O255" s="35" t="s">
        <v>430</v>
      </c>
      <c r="P255" s="35" t="s">
        <v>1342</v>
      </c>
      <c r="Q255" s="35"/>
      <c r="R255" s="53">
        <v>0</v>
      </c>
      <c r="S255" s="53">
        <v>1</v>
      </c>
      <c r="T255" s="53">
        <v>1</v>
      </c>
      <c r="U255" s="53">
        <v>0</v>
      </c>
      <c r="V255" s="35" t="s">
        <v>92</v>
      </c>
    </row>
    <row r="256" spans="1:22" s="97" customFormat="1" ht="119.25" customHeight="1">
      <c r="A256" s="331"/>
      <c r="B256" s="333"/>
      <c r="C256" s="358"/>
      <c r="D256" s="331"/>
      <c r="E256" s="333"/>
      <c r="F256" s="33">
        <v>234</v>
      </c>
      <c r="G256" s="32">
        <v>15</v>
      </c>
      <c r="H256" s="33" t="s">
        <v>1343</v>
      </c>
      <c r="I256" s="33" t="s">
        <v>1343</v>
      </c>
      <c r="J256" s="33">
        <v>1</v>
      </c>
      <c r="K256" s="33" t="s">
        <v>13</v>
      </c>
      <c r="L256" s="33" t="s">
        <v>1344</v>
      </c>
      <c r="M256" s="33" t="s">
        <v>1345</v>
      </c>
      <c r="N256" s="33" t="s">
        <v>1346</v>
      </c>
      <c r="O256" s="35" t="s">
        <v>430</v>
      </c>
      <c r="P256" s="33" t="s">
        <v>1347</v>
      </c>
      <c r="Q256" s="33"/>
      <c r="R256" s="45">
        <v>0</v>
      </c>
      <c r="S256" s="45">
        <v>0</v>
      </c>
      <c r="T256" s="45">
        <v>1</v>
      </c>
      <c r="U256" s="45">
        <v>0</v>
      </c>
      <c r="V256" s="33" t="s">
        <v>92</v>
      </c>
    </row>
    <row r="257" spans="1:22" s="20" customFormat="1" ht="12.75">
      <c r="A257" s="114" t="s">
        <v>128</v>
      </c>
      <c r="B257" s="115"/>
      <c r="C257" s="114"/>
      <c r="D257" s="115"/>
      <c r="E257" s="115"/>
      <c r="F257" s="115"/>
      <c r="G257" s="115"/>
      <c r="H257" s="115"/>
      <c r="I257" s="115"/>
      <c r="J257" s="115"/>
      <c r="K257" s="115"/>
      <c r="L257" s="115"/>
      <c r="M257" s="115"/>
      <c r="N257" s="115"/>
      <c r="O257" s="116"/>
      <c r="P257" s="115"/>
      <c r="Q257" s="115"/>
      <c r="R257" s="115"/>
      <c r="S257" s="115"/>
      <c r="T257" s="115"/>
      <c r="U257" s="115"/>
      <c r="V257" s="117"/>
    </row>
    <row r="258" spans="1:22" s="65" customFormat="1" ht="60" customHeight="1">
      <c r="A258" s="335" t="str">
        <f>'[1]2_ESTRUCTURA_PDM'!H45</f>
        <v>3.1.01</v>
      </c>
      <c r="B258" s="338">
        <f>'[1]2_ESTRUCTURA_PDM'!I45</f>
        <v>35</v>
      </c>
      <c r="C258" s="357" t="str">
        <f>'[1]2_ESTRUCTURA_PDM'!J45</f>
        <v>Manizales municipio sostenible, siembra para la seguridad alimentaria y la competitividad económica</v>
      </c>
      <c r="D258" s="355" t="e">
        <f>#REF!</f>
        <v>#REF!</v>
      </c>
      <c r="E258" s="356" t="e">
        <f>#REF!</f>
        <v>#REF!</v>
      </c>
      <c r="F258" s="79">
        <v>235</v>
      </c>
      <c r="G258" s="86">
        <v>50</v>
      </c>
      <c r="H258" s="79" t="s">
        <v>1348</v>
      </c>
      <c r="I258" s="79" t="s">
        <v>1349</v>
      </c>
      <c r="J258" s="79">
        <v>2</v>
      </c>
      <c r="K258" s="79" t="s">
        <v>202</v>
      </c>
      <c r="L258" s="79" t="s">
        <v>1350</v>
      </c>
      <c r="M258" s="79" t="s">
        <v>1351</v>
      </c>
      <c r="N258" s="79" t="s">
        <v>1351</v>
      </c>
      <c r="O258" s="79" t="s">
        <v>809</v>
      </c>
      <c r="P258" s="79" t="s">
        <v>1352</v>
      </c>
      <c r="Q258" s="79">
        <v>1</v>
      </c>
      <c r="R258" s="82">
        <v>0</v>
      </c>
      <c r="S258" s="82">
        <v>2</v>
      </c>
      <c r="T258" s="82">
        <v>2</v>
      </c>
      <c r="U258" s="82">
        <v>2</v>
      </c>
      <c r="V258" s="79" t="s">
        <v>130</v>
      </c>
    </row>
    <row r="259" spans="1:22" s="65" customFormat="1" ht="62.25" customHeight="1">
      <c r="A259" s="336"/>
      <c r="B259" s="339"/>
      <c r="C259" s="354"/>
      <c r="D259" s="352"/>
      <c r="E259" s="349"/>
      <c r="F259" s="35">
        <v>236</v>
      </c>
      <c r="G259" s="22">
        <v>50</v>
      </c>
      <c r="H259" s="35" t="s">
        <v>1353</v>
      </c>
      <c r="I259" s="35" t="s">
        <v>1353</v>
      </c>
      <c r="J259" s="35">
        <v>8</v>
      </c>
      <c r="K259" s="35" t="s">
        <v>202</v>
      </c>
      <c r="L259" s="35" t="s">
        <v>1354</v>
      </c>
      <c r="M259" s="35" t="s">
        <v>1355</v>
      </c>
      <c r="N259" s="35" t="s">
        <v>1355</v>
      </c>
      <c r="O259" s="79" t="s">
        <v>809</v>
      </c>
      <c r="P259" s="35" t="s">
        <v>1356</v>
      </c>
      <c r="Q259" s="35">
        <v>20</v>
      </c>
      <c r="R259" s="53">
        <v>8</v>
      </c>
      <c r="S259" s="53">
        <v>8</v>
      </c>
      <c r="T259" s="53">
        <v>8</v>
      </c>
      <c r="U259" s="53">
        <v>8</v>
      </c>
      <c r="V259" s="35" t="s">
        <v>130</v>
      </c>
    </row>
    <row r="260" spans="1:22" s="65" customFormat="1" ht="57" customHeight="1">
      <c r="A260" s="336"/>
      <c r="B260" s="339"/>
      <c r="C260" s="354"/>
      <c r="D260" s="21" t="e">
        <f>#REF!</f>
        <v>#REF!</v>
      </c>
      <c r="E260" s="22" t="e">
        <f>#REF!</f>
        <v>#REF!</v>
      </c>
      <c r="F260" s="35">
        <v>237</v>
      </c>
      <c r="G260" s="22">
        <v>100</v>
      </c>
      <c r="H260" s="35" t="s">
        <v>1357</v>
      </c>
      <c r="I260" s="35" t="s">
        <v>1357</v>
      </c>
      <c r="J260" s="35">
        <v>2</v>
      </c>
      <c r="K260" s="35" t="s">
        <v>185</v>
      </c>
      <c r="L260" s="35" t="s">
        <v>1358</v>
      </c>
      <c r="M260" s="35" t="s">
        <v>1359</v>
      </c>
      <c r="N260" s="35" t="s">
        <v>1359</v>
      </c>
      <c r="O260" s="79" t="s">
        <v>809</v>
      </c>
      <c r="P260" s="35" t="s">
        <v>1360</v>
      </c>
      <c r="Q260" s="35">
        <v>1</v>
      </c>
      <c r="R260" s="53">
        <v>1</v>
      </c>
      <c r="S260" s="53">
        <v>2</v>
      </c>
      <c r="T260" s="53">
        <v>2</v>
      </c>
      <c r="U260" s="53">
        <v>2</v>
      </c>
      <c r="V260" s="35" t="s">
        <v>130</v>
      </c>
    </row>
    <row r="261" spans="1:22" s="65" customFormat="1" ht="60" customHeight="1">
      <c r="A261" s="336"/>
      <c r="B261" s="339"/>
      <c r="C261" s="354"/>
      <c r="D261" s="371" t="e">
        <f>#REF!</f>
        <v>#REF!</v>
      </c>
      <c r="E261" s="333" t="e">
        <f>#REF!</f>
        <v>#REF!</v>
      </c>
      <c r="F261" s="35">
        <v>238</v>
      </c>
      <c r="G261" s="22">
        <v>25</v>
      </c>
      <c r="H261" s="35" t="s">
        <v>1361</v>
      </c>
      <c r="I261" s="35" t="s">
        <v>1362</v>
      </c>
      <c r="J261" s="57">
        <v>4000</v>
      </c>
      <c r="K261" s="35" t="s">
        <v>185</v>
      </c>
      <c r="L261" s="35" t="s">
        <v>1363</v>
      </c>
      <c r="M261" s="35" t="s">
        <v>1364</v>
      </c>
      <c r="N261" s="35" t="s">
        <v>1364</v>
      </c>
      <c r="O261" s="79" t="s">
        <v>809</v>
      </c>
      <c r="P261" s="35" t="s">
        <v>1365</v>
      </c>
      <c r="Q261" s="35">
        <v>4000</v>
      </c>
      <c r="R261" s="58">
        <v>1000</v>
      </c>
      <c r="S261" s="58">
        <v>1000</v>
      </c>
      <c r="T261" s="58">
        <v>1000</v>
      </c>
      <c r="U261" s="58">
        <v>1000</v>
      </c>
      <c r="V261" s="35" t="s">
        <v>130</v>
      </c>
    </row>
    <row r="262" spans="1:22" s="65" customFormat="1" ht="60.75" customHeight="1">
      <c r="A262" s="336"/>
      <c r="B262" s="339"/>
      <c r="C262" s="354"/>
      <c r="D262" s="332"/>
      <c r="E262" s="334"/>
      <c r="F262" s="35">
        <v>239</v>
      </c>
      <c r="G262" s="22">
        <v>25</v>
      </c>
      <c r="H262" s="35" t="s">
        <v>1366</v>
      </c>
      <c r="I262" s="35" t="s">
        <v>1367</v>
      </c>
      <c r="J262" s="35">
        <v>2</v>
      </c>
      <c r="K262" s="35" t="s">
        <v>185</v>
      </c>
      <c r="L262" s="35" t="s">
        <v>1368</v>
      </c>
      <c r="M262" s="35" t="s">
        <v>1369</v>
      </c>
      <c r="N262" s="35" t="s">
        <v>1370</v>
      </c>
      <c r="O262" s="79" t="s">
        <v>809</v>
      </c>
      <c r="P262" s="35" t="s">
        <v>1371</v>
      </c>
      <c r="Q262" s="35">
        <v>2</v>
      </c>
      <c r="R262" s="53">
        <v>0</v>
      </c>
      <c r="S262" s="53">
        <v>1</v>
      </c>
      <c r="T262" s="53">
        <v>0</v>
      </c>
      <c r="U262" s="53">
        <v>1</v>
      </c>
      <c r="V262" s="35" t="s">
        <v>130</v>
      </c>
    </row>
    <row r="263" spans="1:22" s="65" customFormat="1" ht="111.75" customHeight="1">
      <c r="A263" s="336"/>
      <c r="B263" s="339"/>
      <c r="C263" s="358"/>
      <c r="D263" s="361"/>
      <c r="E263" s="356"/>
      <c r="F263" s="35">
        <v>240</v>
      </c>
      <c r="G263" s="22">
        <v>50</v>
      </c>
      <c r="H263" s="35" t="s">
        <v>1372</v>
      </c>
      <c r="I263" s="35" t="s">
        <v>1372</v>
      </c>
      <c r="J263" s="35">
        <v>12</v>
      </c>
      <c r="K263" s="35" t="s">
        <v>96</v>
      </c>
      <c r="L263" s="35" t="s">
        <v>1373</v>
      </c>
      <c r="M263" s="35" t="s">
        <v>1374</v>
      </c>
      <c r="N263" s="35" t="s">
        <v>1374</v>
      </c>
      <c r="O263" s="79" t="s">
        <v>809</v>
      </c>
      <c r="P263" s="35" t="s">
        <v>1375</v>
      </c>
      <c r="Q263" s="35">
        <v>8</v>
      </c>
      <c r="R263" s="53">
        <v>9</v>
      </c>
      <c r="S263" s="53">
        <v>10</v>
      </c>
      <c r="T263" s="53">
        <v>11</v>
      </c>
      <c r="U263" s="53">
        <v>12</v>
      </c>
      <c r="V263" s="35" t="s">
        <v>130</v>
      </c>
    </row>
    <row r="264" spans="1:22" s="65" customFormat="1" ht="66" customHeight="1">
      <c r="A264" s="362" t="str">
        <f>'[1]2_ESTRUCTURA_PDM'!H46</f>
        <v>3.1.02</v>
      </c>
      <c r="B264" s="339">
        <f>'[1]2_ESTRUCTURA_PDM'!I46</f>
        <v>15</v>
      </c>
      <c r="C264" s="369" t="str">
        <f>'[1]2_ESTRUCTURA_PDM'!J46</f>
        <v>Desarrollo Rural con enfoque territorial</v>
      </c>
      <c r="D264" s="371" t="e">
        <f>#REF!</f>
        <v>#REF!</v>
      </c>
      <c r="E264" s="333" t="e">
        <f>#REF!</f>
        <v>#REF!</v>
      </c>
      <c r="F264" s="35">
        <v>241</v>
      </c>
      <c r="G264" s="22">
        <v>50</v>
      </c>
      <c r="H264" s="35" t="s">
        <v>1376</v>
      </c>
      <c r="I264" s="35" t="s">
        <v>1377</v>
      </c>
      <c r="J264" s="35">
        <v>1</v>
      </c>
      <c r="K264" s="35" t="s">
        <v>96</v>
      </c>
      <c r="L264" s="35" t="s">
        <v>1378</v>
      </c>
      <c r="M264" s="35" t="s">
        <v>1379</v>
      </c>
      <c r="N264" s="35" t="s">
        <v>1380</v>
      </c>
      <c r="O264" s="79" t="s">
        <v>809</v>
      </c>
      <c r="P264" s="35" t="s">
        <v>35</v>
      </c>
      <c r="Q264" s="35" t="s">
        <v>35</v>
      </c>
      <c r="R264" s="38">
        <v>0</v>
      </c>
      <c r="S264" s="49">
        <v>0.3</v>
      </c>
      <c r="T264" s="49">
        <v>0.4</v>
      </c>
      <c r="U264" s="49">
        <v>0.3</v>
      </c>
      <c r="V264" s="35" t="s">
        <v>130</v>
      </c>
    </row>
    <row r="265" spans="1:22" s="65" customFormat="1" ht="65.25" customHeight="1">
      <c r="A265" s="336"/>
      <c r="B265" s="339"/>
      <c r="C265" s="358"/>
      <c r="D265" s="361"/>
      <c r="E265" s="356"/>
      <c r="F265" s="35">
        <v>242</v>
      </c>
      <c r="G265" s="22">
        <v>50</v>
      </c>
      <c r="H265" s="35" t="s">
        <v>1381</v>
      </c>
      <c r="I265" s="35" t="s">
        <v>1382</v>
      </c>
      <c r="J265" s="35">
        <v>1</v>
      </c>
      <c r="K265" s="35" t="s">
        <v>96</v>
      </c>
      <c r="L265" s="35" t="s">
        <v>1383</v>
      </c>
      <c r="M265" s="35" t="s">
        <v>1384</v>
      </c>
      <c r="N265" s="35" t="s">
        <v>1385</v>
      </c>
      <c r="O265" s="79" t="s">
        <v>809</v>
      </c>
      <c r="P265" s="35" t="s">
        <v>35</v>
      </c>
      <c r="Q265" s="35" t="s">
        <v>35</v>
      </c>
      <c r="R265" s="53">
        <v>0</v>
      </c>
      <c r="S265" s="49">
        <v>0.3</v>
      </c>
      <c r="T265" s="49">
        <v>0.4</v>
      </c>
      <c r="U265" s="49">
        <v>0.3</v>
      </c>
      <c r="V265" s="35" t="s">
        <v>130</v>
      </c>
    </row>
    <row r="266" spans="1:22" s="65" customFormat="1" ht="110.25" customHeight="1">
      <c r="A266" s="21" t="str">
        <f>'[1]2_ESTRUCTURA_PDM'!H47</f>
        <v>3.1.03</v>
      </c>
      <c r="B266" s="22">
        <f>'[1]2_ESTRUCTURA_PDM'!I47</f>
        <v>25</v>
      </c>
      <c r="C266" s="118" t="str">
        <f>'[1]2_ESTRUCTURA_PDM'!J47</f>
        <v>Creación de agro empresas rurales y de base tecnológica</v>
      </c>
      <c r="D266" s="21" t="e">
        <f>#REF!</f>
        <v>#REF!</v>
      </c>
      <c r="E266" s="22" t="e">
        <f>#REF!</f>
        <v>#REF!</v>
      </c>
      <c r="F266" s="35">
        <v>243</v>
      </c>
      <c r="G266" s="22">
        <v>100</v>
      </c>
      <c r="H266" s="35" t="s">
        <v>1386</v>
      </c>
      <c r="I266" s="35" t="s">
        <v>1387</v>
      </c>
      <c r="J266" s="35">
        <v>3</v>
      </c>
      <c r="K266" s="35" t="s">
        <v>96</v>
      </c>
      <c r="L266" s="35" t="s">
        <v>1388</v>
      </c>
      <c r="M266" s="35" t="s">
        <v>1389</v>
      </c>
      <c r="N266" s="35" t="s">
        <v>1390</v>
      </c>
      <c r="O266" s="79" t="s">
        <v>809</v>
      </c>
      <c r="P266" s="35" t="s">
        <v>1391</v>
      </c>
      <c r="Q266" s="35">
        <v>1</v>
      </c>
      <c r="R266" s="53">
        <v>1</v>
      </c>
      <c r="S266" s="53">
        <v>2</v>
      </c>
      <c r="T266" s="53">
        <v>3</v>
      </c>
      <c r="U266" s="53">
        <v>3</v>
      </c>
      <c r="V266" s="35" t="s">
        <v>135</v>
      </c>
    </row>
    <row r="267" spans="1:22" s="89" customFormat="1" ht="45.75" customHeight="1">
      <c r="A267" s="362" t="str">
        <f>'[1]2_ESTRUCTURA_PDM'!H48</f>
        <v>3.1.04</v>
      </c>
      <c r="B267" s="339">
        <f>'[1]2_ESTRUCTURA_PDM'!I48</f>
        <v>25</v>
      </c>
      <c r="C267" s="363" t="str">
        <f>'[1]2_ESTRUCTURA_PDM'!J48</f>
        <v xml:space="preserve">Protección y conservación del paisaje cultural cafetero     </v>
      </c>
      <c r="D267" s="371" t="e">
        <f>#REF!</f>
        <v>#REF!</v>
      </c>
      <c r="E267" s="333" t="e">
        <f>#REF!</f>
        <v>#REF!</v>
      </c>
      <c r="F267" s="35">
        <v>244</v>
      </c>
      <c r="G267" s="22">
        <v>11</v>
      </c>
      <c r="H267" s="35" t="s">
        <v>1392</v>
      </c>
      <c r="I267" s="35" t="s">
        <v>1392</v>
      </c>
      <c r="J267" s="35">
        <v>14</v>
      </c>
      <c r="K267" s="35" t="s">
        <v>202</v>
      </c>
      <c r="L267" s="35" t="s">
        <v>1393</v>
      </c>
      <c r="M267" s="35" t="s">
        <v>1394</v>
      </c>
      <c r="N267" s="35" t="s">
        <v>1394</v>
      </c>
      <c r="O267" s="35" t="s">
        <v>850</v>
      </c>
      <c r="P267" s="35" t="s">
        <v>1395</v>
      </c>
      <c r="Q267" s="35">
        <v>3</v>
      </c>
      <c r="R267" s="53">
        <v>0</v>
      </c>
      <c r="S267" s="53">
        <v>14</v>
      </c>
      <c r="T267" s="53">
        <v>14</v>
      </c>
      <c r="U267" s="53">
        <v>14</v>
      </c>
      <c r="V267" s="35" t="s">
        <v>84</v>
      </c>
    </row>
    <row r="268" spans="1:22" s="89" customFormat="1" ht="57" customHeight="1">
      <c r="A268" s="336"/>
      <c r="B268" s="339"/>
      <c r="C268" s="342"/>
      <c r="D268" s="332"/>
      <c r="E268" s="334"/>
      <c r="F268" s="35">
        <v>245</v>
      </c>
      <c r="G268" s="22">
        <v>11</v>
      </c>
      <c r="H268" s="35" t="s">
        <v>1396</v>
      </c>
      <c r="I268" s="35" t="s">
        <v>1396</v>
      </c>
      <c r="J268" s="35">
        <v>1</v>
      </c>
      <c r="K268" s="35" t="s">
        <v>202</v>
      </c>
      <c r="L268" s="35" t="s">
        <v>1397</v>
      </c>
      <c r="M268" s="35" t="s">
        <v>1398</v>
      </c>
      <c r="N268" s="35" t="s">
        <v>1399</v>
      </c>
      <c r="O268" s="35" t="s">
        <v>850</v>
      </c>
      <c r="P268" s="35" t="s">
        <v>142</v>
      </c>
      <c r="Q268" s="35">
        <v>0</v>
      </c>
      <c r="R268" s="53">
        <v>0</v>
      </c>
      <c r="S268" s="53">
        <v>1</v>
      </c>
      <c r="T268" s="53">
        <v>1</v>
      </c>
      <c r="U268" s="53">
        <v>1</v>
      </c>
      <c r="V268" s="35" t="s">
        <v>84</v>
      </c>
    </row>
    <row r="269" spans="1:22" s="89" customFormat="1" ht="111.75" customHeight="1">
      <c r="A269" s="336"/>
      <c r="B269" s="339"/>
      <c r="C269" s="342"/>
      <c r="D269" s="332"/>
      <c r="E269" s="334"/>
      <c r="F269" s="35">
        <v>246</v>
      </c>
      <c r="G269" s="22">
        <v>11</v>
      </c>
      <c r="H269" s="35" t="s">
        <v>1400</v>
      </c>
      <c r="I269" s="35" t="s">
        <v>1400</v>
      </c>
      <c r="J269" s="35">
        <v>1</v>
      </c>
      <c r="K269" s="35" t="s">
        <v>202</v>
      </c>
      <c r="L269" s="35" t="s">
        <v>1401</v>
      </c>
      <c r="M269" s="35" t="s">
        <v>1402</v>
      </c>
      <c r="N269" s="35" t="s">
        <v>1403</v>
      </c>
      <c r="O269" s="35" t="s">
        <v>850</v>
      </c>
      <c r="P269" s="35" t="s">
        <v>142</v>
      </c>
      <c r="Q269" s="35">
        <v>0</v>
      </c>
      <c r="R269" s="53">
        <v>0</v>
      </c>
      <c r="S269" s="53">
        <v>1</v>
      </c>
      <c r="T269" s="53">
        <v>1</v>
      </c>
      <c r="U269" s="53">
        <v>1</v>
      </c>
      <c r="V269" s="35" t="s">
        <v>84</v>
      </c>
    </row>
    <row r="270" spans="1:22" s="89" customFormat="1" ht="60" customHeight="1">
      <c r="A270" s="336"/>
      <c r="B270" s="339"/>
      <c r="C270" s="342"/>
      <c r="D270" s="332"/>
      <c r="E270" s="334"/>
      <c r="F270" s="35">
        <v>247</v>
      </c>
      <c r="G270" s="22">
        <v>11</v>
      </c>
      <c r="H270" s="35" t="s">
        <v>1404</v>
      </c>
      <c r="I270" s="35" t="s">
        <v>1404</v>
      </c>
      <c r="J270" s="35">
        <v>14</v>
      </c>
      <c r="K270" s="35" t="s">
        <v>96</v>
      </c>
      <c r="L270" s="35" t="s">
        <v>1405</v>
      </c>
      <c r="M270" s="35" t="s">
        <v>1406</v>
      </c>
      <c r="N270" s="35" t="s">
        <v>1406</v>
      </c>
      <c r="O270" s="35" t="s">
        <v>850</v>
      </c>
      <c r="P270" s="35" t="s">
        <v>142</v>
      </c>
      <c r="Q270" s="35">
        <v>0</v>
      </c>
      <c r="R270" s="53">
        <v>0</v>
      </c>
      <c r="S270" s="53">
        <v>4</v>
      </c>
      <c r="T270" s="53">
        <v>5</v>
      </c>
      <c r="U270" s="53">
        <v>5</v>
      </c>
      <c r="V270" s="35" t="s">
        <v>84</v>
      </c>
    </row>
    <row r="271" spans="1:22" s="89" customFormat="1" ht="93.75" customHeight="1">
      <c r="A271" s="336"/>
      <c r="B271" s="339"/>
      <c r="C271" s="342"/>
      <c r="D271" s="332"/>
      <c r="E271" s="334"/>
      <c r="F271" s="35">
        <v>248</v>
      </c>
      <c r="G271" s="22">
        <v>11</v>
      </c>
      <c r="H271" s="35" t="s">
        <v>1407</v>
      </c>
      <c r="I271" s="35" t="s">
        <v>1407</v>
      </c>
      <c r="J271" s="40">
        <v>20</v>
      </c>
      <c r="K271" s="35" t="s">
        <v>96</v>
      </c>
      <c r="L271" s="35" t="s">
        <v>1408</v>
      </c>
      <c r="M271" s="35" t="s">
        <v>1409</v>
      </c>
      <c r="N271" s="35" t="s">
        <v>1409</v>
      </c>
      <c r="O271" s="35" t="s">
        <v>850</v>
      </c>
      <c r="P271" s="35" t="s">
        <v>142</v>
      </c>
      <c r="Q271" s="35">
        <v>0</v>
      </c>
      <c r="R271" s="53">
        <v>0</v>
      </c>
      <c r="S271" s="53">
        <v>0</v>
      </c>
      <c r="T271" s="53">
        <v>10</v>
      </c>
      <c r="U271" s="53">
        <v>10</v>
      </c>
      <c r="V271" s="35" t="s">
        <v>84</v>
      </c>
    </row>
    <row r="272" spans="1:22" s="89" customFormat="1" ht="101.25" customHeight="1">
      <c r="A272" s="336"/>
      <c r="B272" s="339"/>
      <c r="C272" s="342"/>
      <c r="D272" s="332"/>
      <c r="E272" s="334"/>
      <c r="F272" s="35">
        <v>249</v>
      </c>
      <c r="G272" s="22">
        <v>12</v>
      </c>
      <c r="H272" s="35" t="s">
        <v>1410</v>
      </c>
      <c r="I272" s="35" t="s">
        <v>1410</v>
      </c>
      <c r="J272" s="35">
        <v>32</v>
      </c>
      <c r="K272" s="35" t="s">
        <v>96</v>
      </c>
      <c r="L272" s="35" t="s">
        <v>1411</v>
      </c>
      <c r="M272" s="35" t="s">
        <v>1412</v>
      </c>
      <c r="N272" s="35" t="s">
        <v>1413</v>
      </c>
      <c r="O272" s="35" t="s">
        <v>850</v>
      </c>
      <c r="P272" s="35" t="s">
        <v>142</v>
      </c>
      <c r="Q272" s="35">
        <v>0</v>
      </c>
      <c r="R272" s="53">
        <v>0</v>
      </c>
      <c r="S272" s="53">
        <v>0</v>
      </c>
      <c r="T272" s="53">
        <v>16</v>
      </c>
      <c r="U272" s="53">
        <v>16</v>
      </c>
      <c r="V272" s="35" t="s">
        <v>84</v>
      </c>
    </row>
    <row r="273" spans="1:22" s="89" customFormat="1" ht="53.25" customHeight="1">
      <c r="A273" s="336"/>
      <c r="B273" s="339"/>
      <c r="C273" s="342"/>
      <c r="D273" s="332"/>
      <c r="E273" s="334"/>
      <c r="F273" s="35">
        <v>250</v>
      </c>
      <c r="G273" s="22">
        <v>11</v>
      </c>
      <c r="H273" s="35" t="s">
        <v>1414</v>
      </c>
      <c r="I273" s="35" t="s">
        <v>1414</v>
      </c>
      <c r="J273" s="35">
        <v>2</v>
      </c>
      <c r="K273" s="35" t="s">
        <v>96</v>
      </c>
      <c r="L273" s="35" t="s">
        <v>1415</v>
      </c>
      <c r="M273" s="35" t="s">
        <v>1416</v>
      </c>
      <c r="N273" s="35" t="s">
        <v>1417</v>
      </c>
      <c r="O273" s="35" t="s">
        <v>850</v>
      </c>
      <c r="P273" s="35" t="s">
        <v>142</v>
      </c>
      <c r="Q273" s="35">
        <v>0</v>
      </c>
      <c r="R273" s="53">
        <v>0</v>
      </c>
      <c r="S273" s="53">
        <v>0</v>
      </c>
      <c r="T273" s="53">
        <v>1</v>
      </c>
      <c r="U273" s="53">
        <v>1</v>
      </c>
      <c r="V273" s="35" t="s">
        <v>84</v>
      </c>
    </row>
    <row r="274" spans="1:22" s="89" customFormat="1" ht="109.5" customHeight="1">
      <c r="A274" s="336"/>
      <c r="B274" s="339"/>
      <c r="C274" s="342"/>
      <c r="D274" s="332"/>
      <c r="E274" s="334"/>
      <c r="F274" s="35">
        <v>251</v>
      </c>
      <c r="G274" s="22">
        <v>11</v>
      </c>
      <c r="H274" s="35" t="s">
        <v>1418</v>
      </c>
      <c r="I274" s="35" t="s">
        <v>1418</v>
      </c>
      <c r="J274" s="35">
        <v>1</v>
      </c>
      <c r="K274" s="35" t="s">
        <v>13</v>
      </c>
      <c r="L274" s="35" t="s">
        <v>1419</v>
      </c>
      <c r="M274" s="35" t="s">
        <v>1420</v>
      </c>
      <c r="N274" s="35" t="s">
        <v>1420</v>
      </c>
      <c r="O274" s="35" t="s">
        <v>850</v>
      </c>
      <c r="P274" s="35" t="s">
        <v>142</v>
      </c>
      <c r="Q274" s="35">
        <v>0</v>
      </c>
      <c r="R274" s="53">
        <v>0</v>
      </c>
      <c r="S274" s="53">
        <v>0</v>
      </c>
      <c r="T274" s="53">
        <v>0</v>
      </c>
      <c r="U274" s="53">
        <v>1</v>
      </c>
      <c r="V274" s="35" t="s">
        <v>84</v>
      </c>
    </row>
    <row r="275" spans="1:22" s="89" customFormat="1" ht="53.25" customHeight="1">
      <c r="A275" s="337"/>
      <c r="B275" s="340"/>
      <c r="C275" s="342"/>
      <c r="D275" s="332"/>
      <c r="E275" s="334"/>
      <c r="F275" s="33">
        <v>252</v>
      </c>
      <c r="G275" s="32">
        <v>11</v>
      </c>
      <c r="H275" s="33" t="s">
        <v>1421</v>
      </c>
      <c r="I275" s="33" t="s">
        <v>1421</v>
      </c>
      <c r="J275" s="33">
        <v>0</v>
      </c>
      <c r="K275" s="33" t="s">
        <v>13</v>
      </c>
      <c r="L275" s="35" t="s">
        <v>1422</v>
      </c>
      <c r="M275" s="33" t="s">
        <v>1423</v>
      </c>
      <c r="N275" s="35" t="s">
        <v>1423</v>
      </c>
      <c r="O275" s="33" t="s">
        <v>850</v>
      </c>
      <c r="P275" s="33" t="s">
        <v>142</v>
      </c>
      <c r="Q275" s="33">
        <v>0</v>
      </c>
      <c r="R275" s="45">
        <v>0</v>
      </c>
      <c r="S275" s="45">
        <v>0</v>
      </c>
      <c r="T275" s="45">
        <v>0</v>
      </c>
      <c r="U275" s="45">
        <v>1</v>
      </c>
      <c r="V275" s="33" t="s">
        <v>84</v>
      </c>
    </row>
    <row r="276" spans="1:22" s="20" customFormat="1" ht="12.75">
      <c r="A276" s="114" t="s">
        <v>137</v>
      </c>
      <c r="B276" s="115"/>
      <c r="C276" s="114"/>
      <c r="D276" s="115"/>
      <c r="E276" s="115"/>
      <c r="F276" s="115"/>
      <c r="G276" s="115"/>
      <c r="H276" s="115"/>
      <c r="I276" s="115"/>
      <c r="J276" s="115"/>
      <c r="K276" s="115"/>
      <c r="L276" s="115"/>
      <c r="M276" s="115"/>
      <c r="N276" s="115"/>
      <c r="O276" s="116"/>
      <c r="P276" s="115"/>
      <c r="Q276" s="115"/>
      <c r="R276" s="115"/>
      <c r="S276" s="115"/>
      <c r="T276" s="115"/>
      <c r="U276" s="115"/>
      <c r="V276" s="117"/>
    </row>
    <row r="277" spans="1:22" s="65" customFormat="1" ht="73.5" customHeight="1">
      <c r="A277" s="355" t="str">
        <f>'[1]2_ESTRUCTURA_PDM'!H49</f>
        <v>3.2.01</v>
      </c>
      <c r="B277" s="356">
        <f>'[1]2_ESTRUCTURA_PDM'!I49</f>
        <v>50</v>
      </c>
      <c r="C277" s="357" t="str">
        <f>'[1]2_ESTRUCTURA_PDM'!J49</f>
        <v xml:space="preserve">Ecoturismo, agroturismo, turismo rural, turismo cultural, termalismo como opciones promisorias del desarrollo económico </v>
      </c>
      <c r="D277" s="370" t="e">
        <f>#REF!</f>
        <v>#REF!</v>
      </c>
      <c r="E277" s="334" t="e">
        <f>#REF!</f>
        <v>#REF!</v>
      </c>
      <c r="F277" s="79">
        <v>253</v>
      </c>
      <c r="G277" s="86">
        <v>50</v>
      </c>
      <c r="H277" s="79" t="s">
        <v>1424</v>
      </c>
      <c r="I277" s="79" t="s">
        <v>1424</v>
      </c>
      <c r="J277" s="79">
        <v>3</v>
      </c>
      <c r="K277" s="79" t="s">
        <v>96</v>
      </c>
      <c r="L277" s="79" t="s">
        <v>1425</v>
      </c>
      <c r="M277" s="79" t="s">
        <v>1426</v>
      </c>
      <c r="N277" s="79" t="s">
        <v>1427</v>
      </c>
      <c r="O277" s="79" t="s">
        <v>1428</v>
      </c>
      <c r="P277" s="79" t="s">
        <v>1429</v>
      </c>
      <c r="Q277" s="79" t="s">
        <v>35</v>
      </c>
      <c r="R277" s="82">
        <v>0</v>
      </c>
      <c r="S277" s="82">
        <v>1</v>
      </c>
      <c r="T277" s="82">
        <v>2</v>
      </c>
      <c r="U277" s="82">
        <v>3</v>
      </c>
      <c r="V277" s="79" t="s">
        <v>135</v>
      </c>
    </row>
    <row r="278" spans="1:22" s="65" customFormat="1" ht="73.5" customHeight="1">
      <c r="A278" s="352"/>
      <c r="B278" s="349"/>
      <c r="C278" s="358"/>
      <c r="D278" s="361"/>
      <c r="E278" s="356"/>
      <c r="F278" s="35">
        <v>254</v>
      </c>
      <c r="G278" s="22">
        <v>50</v>
      </c>
      <c r="H278" s="35" t="s">
        <v>1430</v>
      </c>
      <c r="I278" s="35" t="s">
        <v>1431</v>
      </c>
      <c r="J278" s="35">
        <v>1</v>
      </c>
      <c r="K278" s="35" t="s">
        <v>202</v>
      </c>
      <c r="L278" s="35" t="s">
        <v>1432</v>
      </c>
      <c r="M278" s="35" t="s">
        <v>1433</v>
      </c>
      <c r="N278" s="35" t="s">
        <v>1434</v>
      </c>
      <c r="O278" s="79" t="s">
        <v>1428</v>
      </c>
      <c r="P278" s="35" t="s">
        <v>1435</v>
      </c>
      <c r="Q278" s="35" t="s">
        <v>35</v>
      </c>
      <c r="R278" s="53">
        <v>0</v>
      </c>
      <c r="S278" s="53">
        <v>1</v>
      </c>
      <c r="T278" s="53">
        <v>1</v>
      </c>
      <c r="U278" s="53">
        <v>1</v>
      </c>
      <c r="V278" s="35" t="s">
        <v>135</v>
      </c>
    </row>
    <row r="279" spans="1:22" s="89" customFormat="1" ht="134.25" customHeight="1">
      <c r="A279" s="362" t="str">
        <f>'[1]2_ESTRUCTURA_PDM'!H50</f>
        <v>3.2.02</v>
      </c>
      <c r="B279" s="339">
        <f>'[1]2_ESTRUCTURA_PDM'!I50</f>
        <v>50</v>
      </c>
      <c r="C279" s="369" t="str">
        <f>'[1]2_ESTRUCTURA_PDM'!J50</f>
        <v>Proyectar a Manizales a través del fortalecimiento del producto turístico, cualificando y mejorando sus atractivos</v>
      </c>
      <c r="D279" s="35" t="e">
        <f>#REF!</f>
        <v>#REF!</v>
      </c>
      <c r="E279" s="22" t="e">
        <f>#REF!</f>
        <v>#REF!</v>
      </c>
      <c r="F279" s="35">
        <v>255</v>
      </c>
      <c r="G279" s="22">
        <v>100</v>
      </c>
      <c r="H279" s="35" t="s">
        <v>1436</v>
      </c>
      <c r="I279" s="35" t="s">
        <v>1436</v>
      </c>
      <c r="J279" s="57">
        <v>160000</v>
      </c>
      <c r="K279" s="35" t="s">
        <v>185</v>
      </c>
      <c r="L279" s="79" t="s">
        <v>1437</v>
      </c>
      <c r="M279" s="35" t="s">
        <v>1438</v>
      </c>
      <c r="N279" s="79" t="s">
        <v>1438</v>
      </c>
      <c r="O279" s="79" t="s">
        <v>850</v>
      </c>
      <c r="P279" s="35" t="s">
        <v>1439</v>
      </c>
      <c r="Q279" s="57">
        <f>148670/4</f>
        <v>37167.5</v>
      </c>
      <c r="R279" s="58">
        <v>40000</v>
      </c>
      <c r="S279" s="58">
        <v>40000</v>
      </c>
      <c r="T279" s="58">
        <v>40000</v>
      </c>
      <c r="U279" s="58">
        <v>40000</v>
      </c>
      <c r="V279" s="35" t="s">
        <v>84</v>
      </c>
    </row>
    <row r="280" spans="1:22" s="89" customFormat="1" ht="55.5" customHeight="1">
      <c r="A280" s="336"/>
      <c r="B280" s="339"/>
      <c r="C280" s="354"/>
      <c r="D280" s="35" t="e">
        <f>#REF!</f>
        <v>#REF!</v>
      </c>
      <c r="E280" s="22" t="e">
        <f>#REF!</f>
        <v>#REF!</v>
      </c>
      <c r="F280" s="35">
        <v>256</v>
      </c>
      <c r="G280" s="22">
        <v>100</v>
      </c>
      <c r="H280" s="35" t="s">
        <v>1440</v>
      </c>
      <c r="I280" s="35" t="s">
        <v>1440</v>
      </c>
      <c r="J280" s="35">
        <v>1</v>
      </c>
      <c r="K280" s="35" t="s">
        <v>202</v>
      </c>
      <c r="L280" s="35" t="s">
        <v>1441</v>
      </c>
      <c r="M280" s="35" t="s">
        <v>156</v>
      </c>
      <c r="N280" s="35" t="s">
        <v>1442</v>
      </c>
      <c r="O280" s="35" t="s">
        <v>850</v>
      </c>
      <c r="P280" s="35">
        <v>0</v>
      </c>
      <c r="Q280" s="35">
        <v>0</v>
      </c>
      <c r="R280" s="53">
        <v>0</v>
      </c>
      <c r="S280" s="53">
        <v>1</v>
      </c>
      <c r="T280" s="53">
        <v>1</v>
      </c>
      <c r="U280" s="53">
        <v>1</v>
      </c>
      <c r="V280" s="35" t="s">
        <v>84</v>
      </c>
    </row>
    <row r="281" spans="1:22" s="89" customFormat="1" ht="55.5" customHeight="1">
      <c r="A281" s="336"/>
      <c r="B281" s="339"/>
      <c r="C281" s="354"/>
      <c r="D281" s="331" t="e">
        <f>#REF!</f>
        <v>#REF!</v>
      </c>
      <c r="E281" s="333" t="e">
        <f>#REF!</f>
        <v>#REF!</v>
      </c>
      <c r="F281" s="35">
        <v>257</v>
      </c>
      <c r="G281" s="22">
        <v>25</v>
      </c>
      <c r="H281" s="35" t="s">
        <v>1443</v>
      </c>
      <c r="I281" s="35" t="s">
        <v>1443</v>
      </c>
      <c r="J281" s="35">
        <v>20</v>
      </c>
      <c r="K281" s="35" t="s">
        <v>185</v>
      </c>
      <c r="L281" s="35" t="s">
        <v>1444</v>
      </c>
      <c r="M281" s="35" t="s">
        <v>1445</v>
      </c>
      <c r="N281" s="35" t="s">
        <v>1445</v>
      </c>
      <c r="O281" s="35" t="s">
        <v>850</v>
      </c>
      <c r="P281" s="35" t="s">
        <v>1446</v>
      </c>
      <c r="Q281" s="35" t="s">
        <v>35</v>
      </c>
      <c r="R281" s="53">
        <v>5</v>
      </c>
      <c r="S281" s="53">
        <v>5</v>
      </c>
      <c r="T281" s="53">
        <v>5</v>
      </c>
      <c r="U281" s="53">
        <v>5</v>
      </c>
      <c r="V281" s="35" t="s">
        <v>84</v>
      </c>
    </row>
    <row r="282" spans="1:22" s="89" customFormat="1" ht="69.75" customHeight="1">
      <c r="A282" s="336"/>
      <c r="B282" s="339"/>
      <c r="C282" s="354"/>
      <c r="D282" s="332"/>
      <c r="E282" s="334"/>
      <c r="F282" s="35">
        <v>258</v>
      </c>
      <c r="G282" s="22">
        <v>25</v>
      </c>
      <c r="H282" s="35" t="s">
        <v>1447</v>
      </c>
      <c r="I282" s="35" t="s">
        <v>1447</v>
      </c>
      <c r="J282" s="35">
        <v>9</v>
      </c>
      <c r="K282" s="35" t="s">
        <v>185</v>
      </c>
      <c r="L282" s="35" t="s">
        <v>1448</v>
      </c>
      <c r="M282" s="35" t="s">
        <v>1449</v>
      </c>
      <c r="N282" s="35" t="s">
        <v>1450</v>
      </c>
      <c r="O282" s="35" t="s">
        <v>850</v>
      </c>
      <c r="P282" s="35" t="s">
        <v>1451</v>
      </c>
      <c r="Q282" s="35" t="s">
        <v>35</v>
      </c>
      <c r="R282" s="53">
        <v>2</v>
      </c>
      <c r="S282" s="53">
        <v>3</v>
      </c>
      <c r="T282" s="53">
        <v>2</v>
      </c>
      <c r="U282" s="53">
        <v>2</v>
      </c>
      <c r="V282" s="35" t="s">
        <v>84</v>
      </c>
    </row>
    <row r="283" spans="1:22" s="89" customFormat="1" ht="57" customHeight="1">
      <c r="A283" s="336"/>
      <c r="B283" s="339"/>
      <c r="C283" s="354"/>
      <c r="D283" s="332"/>
      <c r="E283" s="334"/>
      <c r="F283" s="35">
        <v>259</v>
      </c>
      <c r="G283" s="22">
        <v>25</v>
      </c>
      <c r="H283" s="35" t="s">
        <v>1452</v>
      </c>
      <c r="I283" s="35" t="s">
        <v>1452</v>
      </c>
      <c r="J283" s="35">
        <v>54</v>
      </c>
      <c r="K283" s="35" t="s">
        <v>185</v>
      </c>
      <c r="L283" s="35" t="s">
        <v>1453</v>
      </c>
      <c r="M283" s="35" t="s">
        <v>1454</v>
      </c>
      <c r="N283" s="35" t="s">
        <v>1454</v>
      </c>
      <c r="O283" s="35" t="s">
        <v>850</v>
      </c>
      <c r="P283" s="35" t="s">
        <v>1455</v>
      </c>
      <c r="Q283" s="35" t="s">
        <v>35</v>
      </c>
      <c r="R283" s="53">
        <v>10</v>
      </c>
      <c r="S283" s="53">
        <v>15</v>
      </c>
      <c r="T283" s="53">
        <v>15</v>
      </c>
      <c r="U283" s="53">
        <v>14</v>
      </c>
      <c r="V283" s="35" t="s">
        <v>84</v>
      </c>
    </row>
    <row r="284" spans="1:22" s="89" customFormat="1" ht="48" customHeight="1">
      <c r="A284" s="337"/>
      <c r="B284" s="340"/>
      <c r="C284" s="354"/>
      <c r="D284" s="332"/>
      <c r="E284" s="334"/>
      <c r="F284" s="33">
        <v>260</v>
      </c>
      <c r="G284" s="32">
        <v>25</v>
      </c>
      <c r="H284" s="33" t="s">
        <v>1456</v>
      </c>
      <c r="I284" s="33" t="s">
        <v>1456</v>
      </c>
      <c r="J284" s="33">
        <v>4</v>
      </c>
      <c r="K284" s="33" t="s">
        <v>185</v>
      </c>
      <c r="L284" s="33" t="s">
        <v>1457</v>
      </c>
      <c r="M284" s="33" t="s">
        <v>1458</v>
      </c>
      <c r="N284" s="33" t="s">
        <v>1458</v>
      </c>
      <c r="O284" s="33" t="s">
        <v>850</v>
      </c>
      <c r="P284" s="33" t="s">
        <v>1459</v>
      </c>
      <c r="Q284" s="33">
        <v>1</v>
      </c>
      <c r="R284" s="45">
        <v>1</v>
      </c>
      <c r="S284" s="45">
        <v>1</v>
      </c>
      <c r="T284" s="45">
        <v>1</v>
      </c>
      <c r="U284" s="45">
        <v>1</v>
      </c>
      <c r="V284" s="33" t="s">
        <v>84</v>
      </c>
    </row>
    <row r="285" spans="1:22" s="20" customFormat="1" ht="12.75">
      <c r="A285" s="114" t="s">
        <v>140</v>
      </c>
      <c r="B285" s="115"/>
      <c r="C285" s="114"/>
      <c r="D285" s="115"/>
      <c r="E285" s="115"/>
      <c r="F285" s="115"/>
      <c r="G285" s="115"/>
      <c r="H285" s="115"/>
      <c r="I285" s="115"/>
      <c r="J285" s="115"/>
      <c r="K285" s="115"/>
      <c r="L285" s="115"/>
      <c r="M285" s="115"/>
      <c r="N285" s="115"/>
      <c r="O285" s="116"/>
      <c r="P285" s="115"/>
      <c r="Q285" s="115"/>
      <c r="R285" s="115"/>
      <c r="S285" s="115"/>
      <c r="T285" s="115"/>
      <c r="U285" s="115"/>
      <c r="V285" s="117"/>
    </row>
    <row r="286" spans="1:22" s="65" customFormat="1" ht="82.5" customHeight="1">
      <c r="A286" s="355" t="str">
        <f>'[1]2_ESTRUCTURA_PDM'!H51</f>
        <v>3.3.01</v>
      </c>
      <c r="B286" s="356">
        <f>'[1]2_ESTRUCTURA_PDM'!I51</f>
        <v>35</v>
      </c>
      <c r="C286" s="357" t="str">
        <f>'[1]2_ESTRUCTURA_PDM'!J51</f>
        <v>Fomento a la cultura del emprendimiento y fortalecimiento empresarial</v>
      </c>
      <c r="D286" s="332" t="e">
        <f>#REF!</f>
        <v>#REF!</v>
      </c>
      <c r="E286" s="334" t="e">
        <f>#REF!</f>
        <v>#REF!</v>
      </c>
      <c r="F286" s="79">
        <v>261</v>
      </c>
      <c r="G286" s="86">
        <v>25</v>
      </c>
      <c r="H286" s="79" t="s">
        <v>1460</v>
      </c>
      <c r="I286" s="79" t="s">
        <v>1461</v>
      </c>
      <c r="J286" s="79">
        <v>1</v>
      </c>
      <c r="K286" s="79" t="s">
        <v>202</v>
      </c>
      <c r="L286" s="79" t="s">
        <v>1462</v>
      </c>
      <c r="M286" s="79" t="s">
        <v>1463</v>
      </c>
      <c r="N286" s="79" t="s">
        <v>1464</v>
      </c>
      <c r="O286" s="79" t="s">
        <v>809</v>
      </c>
      <c r="P286" s="79" t="s">
        <v>1465</v>
      </c>
      <c r="Q286" s="79" t="s">
        <v>35</v>
      </c>
      <c r="R286" s="82">
        <v>1</v>
      </c>
      <c r="S286" s="82">
        <v>1</v>
      </c>
      <c r="T286" s="82">
        <v>1</v>
      </c>
      <c r="U286" s="82">
        <v>1</v>
      </c>
      <c r="V286" s="79" t="s">
        <v>135</v>
      </c>
    </row>
    <row r="287" spans="1:22" s="65" customFormat="1" ht="93.75" customHeight="1">
      <c r="A287" s="352"/>
      <c r="B287" s="349"/>
      <c r="C287" s="354"/>
      <c r="D287" s="332"/>
      <c r="E287" s="334"/>
      <c r="F287" s="35">
        <v>262</v>
      </c>
      <c r="G287" s="22">
        <v>30</v>
      </c>
      <c r="H287" s="35" t="s">
        <v>1466</v>
      </c>
      <c r="I287" s="35" t="s">
        <v>1467</v>
      </c>
      <c r="J287" s="35">
        <v>2</v>
      </c>
      <c r="K287" s="35" t="s">
        <v>202</v>
      </c>
      <c r="L287" s="35" t="s">
        <v>1468</v>
      </c>
      <c r="M287" s="35" t="s">
        <v>1469</v>
      </c>
      <c r="N287" s="35" t="s">
        <v>1470</v>
      </c>
      <c r="O287" s="79" t="s">
        <v>809</v>
      </c>
      <c r="P287" s="35" t="s">
        <v>1471</v>
      </c>
      <c r="Q287" s="35">
        <v>2</v>
      </c>
      <c r="R287" s="53">
        <v>2</v>
      </c>
      <c r="S287" s="53">
        <v>2</v>
      </c>
      <c r="T287" s="53">
        <v>2</v>
      </c>
      <c r="U287" s="53">
        <v>2</v>
      </c>
      <c r="V287" s="35" t="s">
        <v>135</v>
      </c>
    </row>
    <row r="288" spans="1:22" s="65" customFormat="1" ht="58.5" customHeight="1">
      <c r="A288" s="352"/>
      <c r="B288" s="349"/>
      <c r="C288" s="354"/>
      <c r="D288" s="332"/>
      <c r="E288" s="334"/>
      <c r="F288" s="35">
        <v>263</v>
      </c>
      <c r="G288" s="22">
        <v>35</v>
      </c>
      <c r="H288" s="35" t="s">
        <v>1472</v>
      </c>
      <c r="I288" s="35" t="s">
        <v>1473</v>
      </c>
      <c r="J288" s="35">
        <v>4</v>
      </c>
      <c r="K288" s="35" t="s">
        <v>202</v>
      </c>
      <c r="L288" s="35" t="s">
        <v>1474</v>
      </c>
      <c r="M288" s="35" t="s">
        <v>1475</v>
      </c>
      <c r="N288" s="35" t="s">
        <v>1476</v>
      </c>
      <c r="O288" s="79" t="s">
        <v>1428</v>
      </c>
      <c r="P288" s="35" t="s">
        <v>1477</v>
      </c>
      <c r="Q288" s="35">
        <v>4</v>
      </c>
      <c r="R288" s="53">
        <v>4</v>
      </c>
      <c r="S288" s="53">
        <v>4</v>
      </c>
      <c r="T288" s="53">
        <v>4</v>
      </c>
      <c r="U288" s="53">
        <v>4</v>
      </c>
      <c r="V288" s="35" t="s">
        <v>135</v>
      </c>
    </row>
    <row r="289" spans="1:22" s="65" customFormat="1" ht="75.75" customHeight="1">
      <c r="A289" s="352"/>
      <c r="B289" s="349"/>
      <c r="C289" s="354"/>
      <c r="D289" s="332"/>
      <c r="E289" s="334"/>
      <c r="F289" s="35">
        <v>264</v>
      </c>
      <c r="G289" s="22">
        <v>5</v>
      </c>
      <c r="H289" s="35" t="s">
        <v>1478</v>
      </c>
      <c r="I289" s="35" t="s">
        <v>1479</v>
      </c>
      <c r="J289" s="35">
        <v>1</v>
      </c>
      <c r="K289" s="35" t="s">
        <v>202</v>
      </c>
      <c r="L289" s="35" t="s">
        <v>1480</v>
      </c>
      <c r="M289" s="35" t="s">
        <v>1481</v>
      </c>
      <c r="N289" s="35" t="s">
        <v>1482</v>
      </c>
      <c r="O289" s="79" t="s">
        <v>809</v>
      </c>
      <c r="P289" s="35" t="s">
        <v>1483</v>
      </c>
      <c r="Q289" s="35">
        <v>1</v>
      </c>
      <c r="R289" s="53">
        <v>1</v>
      </c>
      <c r="S289" s="53">
        <v>1</v>
      </c>
      <c r="T289" s="53">
        <v>1</v>
      </c>
      <c r="U289" s="53">
        <v>1</v>
      </c>
      <c r="V289" s="35" t="s">
        <v>135</v>
      </c>
    </row>
    <row r="290" spans="1:22" s="65" customFormat="1" ht="104.25" customHeight="1">
      <c r="A290" s="352"/>
      <c r="B290" s="349"/>
      <c r="C290" s="354"/>
      <c r="D290" s="361"/>
      <c r="E290" s="356"/>
      <c r="F290" s="35">
        <v>265</v>
      </c>
      <c r="G290" s="22">
        <v>5</v>
      </c>
      <c r="H290" s="35" t="s">
        <v>1484</v>
      </c>
      <c r="I290" s="35" t="s">
        <v>1484</v>
      </c>
      <c r="J290" s="35">
        <v>1</v>
      </c>
      <c r="K290" s="35" t="s">
        <v>202</v>
      </c>
      <c r="L290" s="35" t="s">
        <v>1485</v>
      </c>
      <c r="M290" s="35" t="s">
        <v>1486</v>
      </c>
      <c r="N290" s="35" t="s">
        <v>1486</v>
      </c>
      <c r="O290" s="79" t="s">
        <v>809</v>
      </c>
      <c r="P290" s="35" t="s">
        <v>1487</v>
      </c>
      <c r="Q290" s="35">
        <v>0</v>
      </c>
      <c r="R290" s="53">
        <v>0</v>
      </c>
      <c r="S290" s="53">
        <v>1</v>
      </c>
      <c r="T290" s="53">
        <v>1</v>
      </c>
      <c r="U290" s="53">
        <v>1</v>
      </c>
      <c r="V290" s="35" t="s">
        <v>135</v>
      </c>
    </row>
    <row r="291" spans="1:22" s="87" customFormat="1" ht="72" customHeight="1">
      <c r="A291" s="352"/>
      <c r="B291" s="349"/>
      <c r="C291" s="354"/>
      <c r="D291" s="331" t="e">
        <f>#REF!</f>
        <v>#REF!</v>
      </c>
      <c r="E291" s="333" t="e">
        <f>#REF!</f>
        <v>#REF!</v>
      </c>
      <c r="F291" s="35">
        <v>266</v>
      </c>
      <c r="G291" s="22">
        <v>50</v>
      </c>
      <c r="H291" s="35" t="s">
        <v>1488</v>
      </c>
      <c r="I291" s="35" t="s">
        <v>1488</v>
      </c>
      <c r="J291" s="35">
        <v>100</v>
      </c>
      <c r="K291" s="35" t="s">
        <v>202</v>
      </c>
      <c r="L291" s="35" t="s">
        <v>1489</v>
      </c>
      <c r="M291" s="35" t="s">
        <v>1490</v>
      </c>
      <c r="N291" s="35" t="s">
        <v>1490</v>
      </c>
      <c r="O291" s="79" t="s">
        <v>809</v>
      </c>
      <c r="P291" s="35" t="s">
        <v>1491</v>
      </c>
      <c r="Q291" s="35">
        <v>100</v>
      </c>
      <c r="R291" s="53">
        <v>100</v>
      </c>
      <c r="S291" s="53">
        <v>100</v>
      </c>
      <c r="T291" s="53">
        <v>100</v>
      </c>
      <c r="U291" s="53">
        <v>100</v>
      </c>
      <c r="V291" s="35" t="s">
        <v>63</v>
      </c>
    </row>
    <row r="292" spans="1:22" s="87" customFormat="1" ht="147" customHeight="1">
      <c r="A292" s="352"/>
      <c r="B292" s="349"/>
      <c r="C292" s="354"/>
      <c r="D292" s="332"/>
      <c r="E292" s="334"/>
      <c r="F292" s="35">
        <v>267</v>
      </c>
      <c r="G292" s="22">
        <v>25</v>
      </c>
      <c r="H292" s="35" t="s">
        <v>1492</v>
      </c>
      <c r="I292" s="35" t="s">
        <v>1492</v>
      </c>
      <c r="J292" s="35">
        <v>28</v>
      </c>
      <c r="K292" s="35" t="s">
        <v>185</v>
      </c>
      <c r="L292" s="35" t="s">
        <v>1493</v>
      </c>
      <c r="M292" s="35" t="s">
        <v>1494</v>
      </c>
      <c r="N292" s="35" t="s">
        <v>1494</v>
      </c>
      <c r="O292" s="79" t="s">
        <v>1428</v>
      </c>
      <c r="P292" s="35" t="s">
        <v>1495</v>
      </c>
      <c r="Q292" s="35">
        <v>7</v>
      </c>
      <c r="R292" s="53">
        <v>7</v>
      </c>
      <c r="S292" s="53">
        <v>7</v>
      </c>
      <c r="T292" s="53">
        <v>7</v>
      </c>
      <c r="U292" s="53">
        <v>7</v>
      </c>
      <c r="V292" s="35" t="s">
        <v>63</v>
      </c>
    </row>
    <row r="293" spans="1:22" s="87" customFormat="1" ht="78.75" customHeight="1">
      <c r="A293" s="352"/>
      <c r="B293" s="349"/>
      <c r="C293" s="358"/>
      <c r="D293" s="361"/>
      <c r="E293" s="356"/>
      <c r="F293" s="35">
        <v>268</v>
      </c>
      <c r="G293" s="22">
        <v>25</v>
      </c>
      <c r="H293" s="35" t="s">
        <v>1496</v>
      </c>
      <c r="I293" s="35" t="s">
        <v>1496</v>
      </c>
      <c r="J293" s="35">
        <v>4</v>
      </c>
      <c r="K293" s="35" t="s">
        <v>185</v>
      </c>
      <c r="L293" s="35" t="s">
        <v>1497</v>
      </c>
      <c r="M293" s="35" t="s">
        <v>1498</v>
      </c>
      <c r="N293" s="35" t="s">
        <v>1499</v>
      </c>
      <c r="O293" s="79" t="s">
        <v>809</v>
      </c>
      <c r="P293" s="35" t="s">
        <v>1500</v>
      </c>
      <c r="Q293" s="35">
        <v>1</v>
      </c>
      <c r="R293" s="53">
        <v>1</v>
      </c>
      <c r="S293" s="53">
        <v>1</v>
      </c>
      <c r="T293" s="53">
        <v>1</v>
      </c>
      <c r="U293" s="53">
        <v>1</v>
      </c>
      <c r="V293" s="35" t="s">
        <v>63</v>
      </c>
    </row>
    <row r="294" spans="1:22" s="65" customFormat="1" ht="80.25" customHeight="1">
      <c r="A294" s="368" t="str">
        <f>'[1]2_ESTRUCTURA_PDM'!H52</f>
        <v>3.3.02</v>
      </c>
      <c r="B294" s="349">
        <f>'[1]2_ESTRUCTURA_PDM'!I52</f>
        <v>35</v>
      </c>
      <c r="C294" s="369" t="str">
        <f>'[1]2_ESTRUCTURA_PDM'!J52</f>
        <v>Manizales en el contexto internacional</v>
      </c>
      <c r="D294" s="331" t="e">
        <f>#REF!</f>
        <v>#REF!</v>
      </c>
      <c r="E294" s="333" t="e">
        <f>#REF!</f>
        <v>#REF!</v>
      </c>
      <c r="F294" s="35">
        <v>269</v>
      </c>
      <c r="G294" s="22">
        <v>20</v>
      </c>
      <c r="H294" s="35" t="s">
        <v>1501</v>
      </c>
      <c r="I294" s="35" t="s">
        <v>1502</v>
      </c>
      <c r="J294" s="35">
        <v>1</v>
      </c>
      <c r="K294" s="35" t="s">
        <v>202</v>
      </c>
      <c r="L294" s="35" t="s">
        <v>1503</v>
      </c>
      <c r="M294" s="35" t="s">
        <v>1504</v>
      </c>
      <c r="N294" s="35" t="s">
        <v>1505</v>
      </c>
      <c r="O294" s="79" t="s">
        <v>1428</v>
      </c>
      <c r="P294" s="35" t="s">
        <v>1506</v>
      </c>
      <c r="Q294" s="35">
        <v>1</v>
      </c>
      <c r="R294" s="53">
        <v>1</v>
      </c>
      <c r="S294" s="53">
        <v>1</v>
      </c>
      <c r="T294" s="53">
        <v>1</v>
      </c>
      <c r="U294" s="53">
        <v>1</v>
      </c>
      <c r="V294" s="35" t="s">
        <v>135</v>
      </c>
    </row>
    <row r="295" spans="1:22" s="65" customFormat="1" ht="61.5" customHeight="1">
      <c r="A295" s="352"/>
      <c r="B295" s="349"/>
      <c r="C295" s="354"/>
      <c r="D295" s="332"/>
      <c r="E295" s="334"/>
      <c r="F295" s="35">
        <v>270</v>
      </c>
      <c r="G295" s="22">
        <v>45</v>
      </c>
      <c r="H295" s="35" t="s">
        <v>1507</v>
      </c>
      <c r="I295" s="35" t="s">
        <v>1508</v>
      </c>
      <c r="J295" s="35">
        <v>1</v>
      </c>
      <c r="K295" s="35" t="s">
        <v>202</v>
      </c>
      <c r="L295" s="35" t="s">
        <v>1509</v>
      </c>
      <c r="M295" s="35" t="s">
        <v>1510</v>
      </c>
      <c r="N295" s="35" t="s">
        <v>1511</v>
      </c>
      <c r="O295" s="79" t="s">
        <v>1428</v>
      </c>
      <c r="P295" s="35" t="s">
        <v>1512</v>
      </c>
      <c r="Q295" s="35">
        <v>1</v>
      </c>
      <c r="R295" s="53">
        <v>1</v>
      </c>
      <c r="S295" s="53">
        <v>1</v>
      </c>
      <c r="T295" s="53">
        <v>1</v>
      </c>
      <c r="U295" s="53">
        <v>1</v>
      </c>
      <c r="V295" s="35" t="s">
        <v>135</v>
      </c>
    </row>
    <row r="296" spans="1:22" s="65" customFormat="1" ht="68.25" customHeight="1">
      <c r="A296" s="352"/>
      <c r="B296" s="349"/>
      <c r="C296" s="358"/>
      <c r="D296" s="361"/>
      <c r="E296" s="356"/>
      <c r="F296" s="35">
        <v>271</v>
      </c>
      <c r="G296" s="22">
        <v>35</v>
      </c>
      <c r="H296" s="35" t="s">
        <v>1513</v>
      </c>
      <c r="I296" s="35" t="s">
        <v>1514</v>
      </c>
      <c r="J296" s="35">
        <v>1</v>
      </c>
      <c r="K296" s="35" t="s">
        <v>202</v>
      </c>
      <c r="L296" s="35" t="s">
        <v>1515</v>
      </c>
      <c r="M296" s="35" t="s">
        <v>1516</v>
      </c>
      <c r="N296" s="35" t="s">
        <v>1517</v>
      </c>
      <c r="O296" s="79" t="s">
        <v>1428</v>
      </c>
      <c r="P296" s="35" t="s">
        <v>1518</v>
      </c>
      <c r="Q296" s="35">
        <v>1</v>
      </c>
      <c r="R296" s="53">
        <v>1</v>
      </c>
      <c r="S296" s="53">
        <v>1</v>
      </c>
      <c r="T296" s="53">
        <v>1</v>
      </c>
      <c r="U296" s="53">
        <v>1</v>
      </c>
      <c r="V296" s="35" t="s">
        <v>135</v>
      </c>
    </row>
    <row r="297" spans="1:22" s="65" customFormat="1" ht="59.25" customHeight="1">
      <c r="A297" s="368" t="str">
        <f>'[1]2_ESTRUCTURA_PDM'!H53</f>
        <v>3.3.03</v>
      </c>
      <c r="B297" s="349">
        <f>'[1]2_ESTRUCTURA_PDM'!I53</f>
        <v>30</v>
      </c>
      <c r="C297" s="369" t="str">
        <f>'[1]2_ESTRUCTURA_PDM'!J53</f>
        <v>Empresas como fuente de empleo, crecimiento económico y sostenibilidad ambiental</v>
      </c>
      <c r="D297" s="331" t="e">
        <f>#REF!</f>
        <v>#REF!</v>
      </c>
      <c r="E297" s="333" t="e">
        <f>#REF!</f>
        <v>#REF!</v>
      </c>
      <c r="F297" s="35">
        <v>272</v>
      </c>
      <c r="G297" s="22">
        <v>25</v>
      </c>
      <c r="H297" s="35" t="s">
        <v>1519</v>
      </c>
      <c r="I297" s="35" t="s">
        <v>1520</v>
      </c>
      <c r="J297" s="35">
        <v>4</v>
      </c>
      <c r="K297" s="35" t="s">
        <v>96</v>
      </c>
      <c r="L297" s="35" t="s">
        <v>1521</v>
      </c>
      <c r="M297" s="35" t="s">
        <v>1522</v>
      </c>
      <c r="N297" s="35" t="s">
        <v>1523</v>
      </c>
      <c r="O297" s="79" t="s">
        <v>809</v>
      </c>
      <c r="P297" s="35" t="s">
        <v>58</v>
      </c>
      <c r="Q297" s="35">
        <v>0</v>
      </c>
      <c r="R297" s="53">
        <v>0</v>
      </c>
      <c r="S297" s="53">
        <v>2</v>
      </c>
      <c r="T297" s="53">
        <v>3</v>
      </c>
      <c r="U297" s="53">
        <v>4</v>
      </c>
      <c r="V297" s="35" t="s">
        <v>135</v>
      </c>
    </row>
    <row r="298" spans="1:22" s="65" customFormat="1" ht="69.75" customHeight="1">
      <c r="A298" s="352"/>
      <c r="B298" s="349"/>
      <c r="C298" s="354"/>
      <c r="D298" s="332"/>
      <c r="E298" s="334"/>
      <c r="F298" s="35">
        <v>273</v>
      </c>
      <c r="G298" s="22">
        <v>50</v>
      </c>
      <c r="H298" s="35" t="s">
        <v>1524</v>
      </c>
      <c r="I298" s="35" t="s">
        <v>1525</v>
      </c>
      <c r="J298" s="35">
        <v>2</v>
      </c>
      <c r="K298" s="35" t="s">
        <v>96</v>
      </c>
      <c r="L298" s="35" t="s">
        <v>1526</v>
      </c>
      <c r="M298" s="35" t="s">
        <v>1527</v>
      </c>
      <c r="N298" s="35" t="s">
        <v>1528</v>
      </c>
      <c r="O298" s="79" t="s">
        <v>809</v>
      </c>
      <c r="P298" s="35" t="s">
        <v>58</v>
      </c>
      <c r="Q298" s="35">
        <v>0</v>
      </c>
      <c r="R298" s="53">
        <v>1</v>
      </c>
      <c r="S298" s="53">
        <v>2</v>
      </c>
      <c r="T298" s="53">
        <v>2</v>
      </c>
      <c r="U298" s="53">
        <v>2</v>
      </c>
      <c r="V298" s="35" t="s">
        <v>135</v>
      </c>
    </row>
    <row r="299" spans="1:22" s="65" customFormat="1" ht="68.25" customHeight="1">
      <c r="A299" s="331"/>
      <c r="B299" s="333"/>
      <c r="C299" s="354"/>
      <c r="D299" s="332"/>
      <c r="E299" s="334"/>
      <c r="F299" s="33">
        <v>274</v>
      </c>
      <c r="G299" s="32">
        <v>25</v>
      </c>
      <c r="H299" s="33" t="s">
        <v>1529</v>
      </c>
      <c r="I299" s="33" t="s">
        <v>1530</v>
      </c>
      <c r="J299" s="33">
        <v>1</v>
      </c>
      <c r="K299" s="33" t="s">
        <v>202</v>
      </c>
      <c r="L299" s="33" t="s">
        <v>1531</v>
      </c>
      <c r="M299" s="33" t="s">
        <v>1532</v>
      </c>
      <c r="N299" s="33" t="s">
        <v>1533</v>
      </c>
      <c r="O299" s="79" t="s">
        <v>809</v>
      </c>
      <c r="P299" s="33" t="s">
        <v>152</v>
      </c>
      <c r="Q299" s="33">
        <v>0</v>
      </c>
      <c r="R299" s="45">
        <v>0</v>
      </c>
      <c r="S299" s="45">
        <v>1</v>
      </c>
      <c r="T299" s="45">
        <v>1</v>
      </c>
      <c r="U299" s="45">
        <v>1</v>
      </c>
      <c r="V299" s="33" t="s">
        <v>135</v>
      </c>
    </row>
    <row r="300" spans="1:22" s="20" customFormat="1" ht="12.75">
      <c r="A300" s="114" t="s">
        <v>141</v>
      </c>
      <c r="B300" s="115"/>
      <c r="C300" s="114"/>
      <c r="D300" s="115"/>
      <c r="E300" s="115"/>
      <c r="F300" s="115"/>
      <c r="G300" s="115"/>
      <c r="H300" s="115"/>
      <c r="I300" s="115"/>
      <c r="J300" s="115"/>
      <c r="K300" s="115"/>
      <c r="L300" s="115"/>
      <c r="M300" s="115"/>
      <c r="N300" s="115"/>
      <c r="O300" s="116"/>
      <c r="P300" s="115"/>
      <c r="Q300" s="115"/>
      <c r="R300" s="115"/>
      <c r="S300" s="115"/>
      <c r="T300" s="115"/>
      <c r="U300" s="115"/>
      <c r="V300" s="117"/>
    </row>
    <row r="301" spans="1:22" s="65" customFormat="1" ht="81.75" customHeight="1">
      <c r="A301" s="355" t="str">
        <f>'[1]2_ESTRUCTURA_PDM'!H54</f>
        <v>3.4.01</v>
      </c>
      <c r="B301" s="356">
        <f>'[1]2_ESTRUCTURA_PDM'!I54</f>
        <v>50</v>
      </c>
      <c r="C301" s="357" t="str">
        <f>'[1]2_ESTRUCTURA_PDM'!J54</f>
        <v>Manizales como Ecosistema de ciencia, tecnología, innovación e Investigación aplicada al servicio de problemáticas focalizadas en los sectores productivos</v>
      </c>
      <c r="D301" s="361" t="e">
        <f>#REF!</f>
        <v>#REF!</v>
      </c>
      <c r="E301" s="356" t="e">
        <f>#REF!</f>
        <v>#REF!</v>
      </c>
      <c r="F301" s="79">
        <v>275</v>
      </c>
      <c r="G301" s="86">
        <v>15</v>
      </c>
      <c r="H301" s="79" t="s">
        <v>1534</v>
      </c>
      <c r="I301" s="79" t="s">
        <v>1535</v>
      </c>
      <c r="J301" s="79">
        <v>1</v>
      </c>
      <c r="K301" s="79" t="s">
        <v>202</v>
      </c>
      <c r="L301" s="79" t="s">
        <v>1536</v>
      </c>
      <c r="M301" s="79" t="s">
        <v>1537</v>
      </c>
      <c r="N301" s="79" t="s">
        <v>1538</v>
      </c>
      <c r="O301" s="79" t="s">
        <v>1428</v>
      </c>
      <c r="P301" s="79" t="s">
        <v>1539</v>
      </c>
      <c r="Q301" s="79"/>
      <c r="R301" s="82">
        <v>0</v>
      </c>
      <c r="S301" s="82">
        <v>1</v>
      </c>
      <c r="T301" s="82">
        <v>1</v>
      </c>
      <c r="U301" s="82">
        <v>1</v>
      </c>
      <c r="V301" s="79" t="s">
        <v>135</v>
      </c>
    </row>
    <row r="302" spans="1:22" s="65" customFormat="1" ht="80.25" customHeight="1">
      <c r="A302" s="352"/>
      <c r="B302" s="349"/>
      <c r="C302" s="354"/>
      <c r="D302" s="352"/>
      <c r="E302" s="349"/>
      <c r="F302" s="35">
        <v>276</v>
      </c>
      <c r="G302" s="22">
        <v>50</v>
      </c>
      <c r="H302" s="35" t="s">
        <v>1540</v>
      </c>
      <c r="I302" s="35" t="s">
        <v>1541</v>
      </c>
      <c r="J302" s="35">
        <v>4</v>
      </c>
      <c r="K302" s="35" t="s">
        <v>96</v>
      </c>
      <c r="L302" s="35" t="s">
        <v>1542</v>
      </c>
      <c r="M302" s="35" t="s">
        <v>1543</v>
      </c>
      <c r="N302" s="35" t="s">
        <v>1544</v>
      </c>
      <c r="O302" s="79" t="s">
        <v>1428</v>
      </c>
      <c r="P302" s="35" t="s">
        <v>152</v>
      </c>
      <c r="Q302" s="35">
        <v>0</v>
      </c>
      <c r="R302" s="53">
        <v>0</v>
      </c>
      <c r="S302" s="53">
        <v>1</v>
      </c>
      <c r="T302" s="53">
        <v>3</v>
      </c>
      <c r="U302" s="53">
        <v>4</v>
      </c>
      <c r="V302" s="35" t="s">
        <v>135</v>
      </c>
    </row>
    <row r="303" spans="1:22" s="65" customFormat="1" ht="48" customHeight="1">
      <c r="A303" s="352"/>
      <c r="B303" s="349"/>
      <c r="C303" s="354"/>
      <c r="D303" s="352"/>
      <c r="E303" s="349"/>
      <c r="F303" s="35">
        <v>277</v>
      </c>
      <c r="G303" s="22">
        <v>25</v>
      </c>
      <c r="H303" s="35" t="s">
        <v>1545</v>
      </c>
      <c r="I303" s="35" t="s">
        <v>1546</v>
      </c>
      <c r="J303" s="35">
        <v>60</v>
      </c>
      <c r="K303" s="35" t="s">
        <v>96</v>
      </c>
      <c r="L303" s="35" t="s">
        <v>1547</v>
      </c>
      <c r="M303" s="35" t="s">
        <v>1548</v>
      </c>
      <c r="N303" s="35" t="s">
        <v>1549</v>
      </c>
      <c r="O303" s="79" t="s">
        <v>1428</v>
      </c>
      <c r="P303" s="35" t="s">
        <v>1550</v>
      </c>
      <c r="Q303" s="35">
        <v>60</v>
      </c>
      <c r="R303" s="53">
        <v>15</v>
      </c>
      <c r="S303" s="53">
        <v>30</v>
      </c>
      <c r="T303" s="53">
        <v>45</v>
      </c>
      <c r="U303" s="53">
        <v>60</v>
      </c>
      <c r="V303" s="35" t="s">
        <v>135</v>
      </c>
    </row>
    <row r="304" spans="1:22" s="65" customFormat="1" ht="62.25" customHeight="1">
      <c r="A304" s="352"/>
      <c r="B304" s="349"/>
      <c r="C304" s="354"/>
      <c r="D304" s="352"/>
      <c r="E304" s="349"/>
      <c r="F304" s="35">
        <v>278</v>
      </c>
      <c r="G304" s="22">
        <v>10</v>
      </c>
      <c r="H304" s="35" t="s">
        <v>1551</v>
      </c>
      <c r="I304" s="35" t="s">
        <v>1552</v>
      </c>
      <c r="J304" s="35">
        <v>1</v>
      </c>
      <c r="K304" s="35" t="s">
        <v>202</v>
      </c>
      <c r="L304" s="35" t="s">
        <v>1553</v>
      </c>
      <c r="M304" s="35" t="s">
        <v>1554</v>
      </c>
      <c r="N304" s="35" t="s">
        <v>1555</v>
      </c>
      <c r="O304" s="79" t="s">
        <v>1428</v>
      </c>
      <c r="P304" s="35" t="s">
        <v>1556</v>
      </c>
      <c r="Q304" s="35">
        <v>0</v>
      </c>
      <c r="R304" s="53">
        <v>0</v>
      </c>
      <c r="S304" s="53">
        <v>1</v>
      </c>
      <c r="T304" s="53">
        <v>1</v>
      </c>
      <c r="U304" s="53">
        <v>1</v>
      </c>
      <c r="V304" s="35" t="s">
        <v>135</v>
      </c>
    </row>
    <row r="305" spans="1:22" s="65" customFormat="1" ht="80.25" customHeight="1">
      <c r="A305" s="352"/>
      <c r="B305" s="349"/>
      <c r="C305" s="354"/>
      <c r="D305" s="35" t="e">
        <f>#REF!</f>
        <v>#REF!</v>
      </c>
      <c r="E305" s="32" t="e">
        <f>SUM(#REF!)</f>
        <v>#REF!</v>
      </c>
      <c r="F305" s="33">
        <v>279</v>
      </c>
      <c r="G305" s="98">
        <v>100</v>
      </c>
      <c r="H305" s="33" t="s">
        <v>1557</v>
      </c>
      <c r="I305" s="33" t="s">
        <v>1558</v>
      </c>
      <c r="J305" s="33">
        <v>2</v>
      </c>
      <c r="K305" s="33" t="s">
        <v>96</v>
      </c>
      <c r="L305" s="33" t="s">
        <v>1559</v>
      </c>
      <c r="M305" s="33" t="s">
        <v>1560</v>
      </c>
      <c r="N305" s="33" t="s">
        <v>1561</v>
      </c>
      <c r="O305" s="79" t="s">
        <v>1428</v>
      </c>
      <c r="P305" s="33" t="s">
        <v>1562</v>
      </c>
      <c r="Q305" s="35">
        <v>1</v>
      </c>
      <c r="R305" s="45">
        <v>1</v>
      </c>
      <c r="S305" s="45">
        <v>2</v>
      </c>
      <c r="T305" s="45">
        <v>2</v>
      </c>
      <c r="U305" s="45">
        <v>2</v>
      </c>
      <c r="V305" s="33" t="s">
        <v>135</v>
      </c>
    </row>
    <row r="306" spans="1:22" s="65" customFormat="1" ht="87" customHeight="1">
      <c r="A306" s="352"/>
      <c r="B306" s="349"/>
      <c r="C306" s="354"/>
      <c r="D306" s="35" t="e">
        <f>#REF!</f>
        <v>#REF!</v>
      </c>
      <c r="E306" s="22" t="e">
        <f>#REF!</f>
        <v>#REF!</v>
      </c>
      <c r="F306" s="35">
        <v>280</v>
      </c>
      <c r="G306" s="98">
        <v>100</v>
      </c>
      <c r="H306" s="35" t="s">
        <v>1563</v>
      </c>
      <c r="I306" s="35" t="s">
        <v>1563</v>
      </c>
      <c r="J306" s="35">
        <v>1</v>
      </c>
      <c r="K306" s="35" t="s">
        <v>202</v>
      </c>
      <c r="L306" s="35" t="s">
        <v>1564</v>
      </c>
      <c r="M306" s="35" t="s">
        <v>1565</v>
      </c>
      <c r="N306" s="35" t="s">
        <v>1566</v>
      </c>
      <c r="O306" s="79" t="s">
        <v>1428</v>
      </c>
      <c r="P306" s="35" t="s">
        <v>1567</v>
      </c>
      <c r="Q306" s="35">
        <v>1</v>
      </c>
      <c r="R306" s="53">
        <v>0</v>
      </c>
      <c r="S306" s="53">
        <v>1</v>
      </c>
      <c r="T306" s="53">
        <v>1</v>
      </c>
      <c r="U306" s="53">
        <v>1</v>
      </c>
      <c r="V306" s="35" t="s">
        <v>135</v>
      </c>
    </row>
    <row r="307" spans="1:22" s="65" customFormat="1" ht="68.25" customHeight="1">
      <c r="A307" s="352"/>
      <c r="B307" s="349"/>
      <c r="C307" s="354"/>
      <c r="D307" s="337" t="e">
        <f>#REF!</f>
        <v>#REF!</v>
      </c>
      <c r="E307" s="340" t="e">
        <f>#REF!</f>
        <v>#REF!</v>
      </c>
      <c r="F307" s="35">
        <v>281</v>
      </c>
      <c r="G307" s="22">
        <v>50</v>
      </c>
      <c r="H307" s="35" t="s">
        <v>1568</v>
      </c>
      <c r="I307" s="35" t="s">
        <v>1569</v>
      </c>
      <c r="J307" s="35">
        <v>1</v>
      </c>
      <c r="K307" s="35" t="s">
        <v>96</v>
      </c>
      <c r="L307" s="35" t="s">
        <v>1570</v>
      </c>
      <c r="M307" s="35" t="s">
        <v>1571</v>
      </c>
      <c r="N307" s="35" t="s">
        <v>1571</v>
      </c>
      <c r="O307" s="35" t="s">
        <v>430</v>
      </c>
      <c r="P307" s="35" t="s">
        <v>142</v>
      </c>
      <c r="Q307" s="35">
        <v>0</v>
      </c>
      <c r="R307" s="53">
        <v>0.1</v>
      </c>
      <c r="S307" s="53">
        <v>0.9</v>
      </c>
      <c r="T307" s="53">
        <v>0</v>
      </c>
      <c r="U307" s="53">
        <v>0</v>
      </c>
      <c r="V307" s="35" t="s">
        <v>143</v>
      </c>
    </row>
    <row r="308" spans="1:22" s="65" customFormat="1" ht="63.75" customHeight="1">
      <c r="A308" s="352"/>
      <c r="B308" s="349"/>
      <c r="C308" s="358"/>
      <c r="D308" s="366"/>
      <c r="E308" s="338"/>
      <c r="F308" s="35">
        <v>282</v>
      </c>
      <c r="G308" s="22">
        <v>50</v>
      </c>
      <c r="H308" s="35" t="s">
        <v>1572</v>
      </c>
      <c r="I308" s="35" t="s">
        <v>1573</v>
      </c>
      <c r="J308" s="35">
        <v>1</v>
      </c>
      <c r="K308" s="35" t="s">
        <v>96</v>
      </c>
      <c r="L308" s="35" t="s">
        <v>1574</v>
      </c>
      <c r="M308" s="35" t="s">
        <v>72</v>
      </c>
      <c r="N308" s="35" t="s">
        <v>1575</v>
      </c>
      <c r="O308" s="35" t="s">
        <v>430</v>
      </c>
      <c r="P308" s="35" t="s">
        <v>58</v>
      </c>
      <c r="Q308" s="35">
        <v>0</v>
      </c>
      <c r="R308" s="53">
        <v>0</v>
      </c>
      <c r="S308" s="53">
        <v>0</v>
      </c>
      <c r="T308" s="53">
        <v>0.5</v>
      </c>
      <c r="U308" s="53">
        <v>0.5</v>
      </c>
      <c r="V308" s="35" t="s">
        <v>143</v>
      </c>
    </row>
    <row r="309" spans="1:22" s="87" customFormat="1" ht="59.25" customHeight="1">
      <c r="A309" s="368" t="str">
        <f>'[1]2_ESTRUCTURA_PDM'!H55</f>
        <v>3.4.02</v>
      </c>
      <c r="B309" s="349">
        <f>'[1]2_ESTRUCTURA_PDM'!I55</f>
        <v>50</v>
      </c>
      <c r="C309" s="369" t="str">
        <f>'[1]2_ESTRUCTURA_PDM'!J55</f>
        <v>Acceso a las tecnologías de la información y la comunicación</v>
      </c>
      <c r="D309" s="331" t="e">
        <f>#REF!</f>
        <v>#REF!</v>
      </c>
      <c r="E309" s="333" t="e">
        <f>#REF!</f>
        <v>#REF!</v>
      </c>
      <c r="F309" s="35">
        <v>283</v>
      </c>
      <c r="G309" s="22">
        <v>50</v>
      </c>
      <c r="H309" s="35" t="s">
        <v>1576</v>
      </c>
      <c r="I309" s="35" t="s">
        <v>1576</v>
      </c>
      <c r="J309" s="35">
        <v>39</v>
      </c>
      <c r="K309" s="35" t="s">
        <v>202</v>
      </c>
      <c r="L309" s="35" t="s">
        <v>1577</v>
      </c>
      <c r="M309" s="35" t="s">
        <v>1578</v>
      </c>
      <c r="N309" s="35" t="s">
        <v>1578</v>
      </c>
      <c r="O309" s="79" t="s">
        <v>1428</v>
      </c>
      <c r="P309" s="35" t="s">
        <v>1579</v>
      </c>
      <c r="Q309" s="35">
        <v>39</v>
      </c>
      <c r="R309" s="53">
        <v>39</v>
      </c>
      <c r="S309" s="53">
        <v>39</v>
      </c>
      <c r="T309" s="53">
        <v>39</v>
      </c>
      <c r="U309" s="53">
        <v>39</v>
      </c>
      <c r="V309" s="35" t="s">
        <v>63</v>
      </c>
    </row>
    <row r="310" spans="1:22" s="87" customFormat="1" ht="53.25" customHeight="1">
      <c r="A310" s="331"/>
      <c r="B310" s="333"/>
      <c r="C310" s="354"/>
      <c r="D310" s="332"/>
      <c r="E310" s="334"/>
      <c r="F310" s="33">
        <v>284</v>
      </c>
      <c r="G310" s="32">
        <v>50</v>
      </c>
      <c r="H310" s="33" t="s">
        <v>1580</v>
      </c>
      <c r="I310" s="33" t="s">
        <v>1580</v>
      </c>
      <c r="J310" s="33">
        <v>945</v>
      </c>
      <c r="K310" s="33" t="s">
        <v>202</v>
      </c>
      <c r="L310" s="33" t="s">
        <v>1581</v>
      </c>
      <c r="M310" s="33" t="s">
        <v>1582</v>
      </c>
      <c r="N310" s="33" t="s">
        <v>1583</v>
      </c>
      <c r="O310" s="79" t="s">
        <v>1428</v>
      </c>
      <c r="P310" s="33" t="s">
        <v>1584</v>
      </c>
      <c r="Q310" s="33">
        <v>930</v>
      </c>
      <c r="R310" s="45">
        <v>945</v>
      </c>
      <c r="S310" s="45">
        <v>945</v>
      </c>
      <c r="T310" s="45">
        <v>945</v>
      </c>
      <c r="U310" s="45">
        <v>945</v>
      </c>
      <c r="V310" s="33" t="s">
        <v>63</v>
      </c>
    </row>
    <row r="311" spans="1:22" s="20" customFormat="1" ht="12.75">
      <c r="A311" s="119" t="s">
        <v>144</v>
      </c>
      <c r="B311" s="120"/>
      <c r="C311" s="119"/>
      <c r="D311" s="120"/>
      <c r="E311" s="120"/>
      <c r="F311" s="120"/>
      <c r="G311" s="120"/>
      <c r="H311" s="120"/>
      <c r="I311" s="120"/>
      <c r="J311" s="120"/>
      <c r="K311" s="120"/>
      <c r="L311" s="120"/>
      <c r="M311" s="120"/>
      <c r="N311" s="120"/>
      <c r="O311" s="121"/>
      <c r="P311" s="120"/>
      <c r="Q311" s="120"/>
      <c r="R311" s="120"/>
      <c r="S311" s="120"/>
      <c r="T311" s="120"/>
      <c r="U311" s="120"/>
      <c r="V311" s="122"/>
    </row>
    <row r="312" spans="1:22" s="97" customFormat="1" ht="95.25" customHeight="1">
      <c r="A312" s="355" t="str">
        <f>'[1]2_ESTRUCTURA_PDM'!H56</f>
        <v>4.1.01</v>
      </c>
      <c r="B312" s="356">
        <f>'[1]2_ESTRUCTURA_PDM'!I56</f>
        <v>15</v>
      </c>
      <c r="C312" s="357" t="str">
        <f>'[1]2_ESTRUCTURA_PDM'!J56</f>
        <v>Fortalecimiento institucional para el buen gobierno</v>
      </c>
      <c r="D312" s="79" t="e">
        <f>#REF!</f>
        <v>#REF!</v>
      </c>
      <c r="E312" s="86" t="e">
        <f>#REF!</f>
        <v>#REF!</v>
      </c>
      <c r="F312" s="79">
        <v>285</v>
      </c>
      <c r="G312" s="86">
        <v>100</v>
      </c>
      <c r="H312" s="79" t="s">
        <v>1585</v>
      </c>
      <c r="I312" s="79" t="s">
        <v>1585</v>
      </c>
      <c r="J312" s="79">
        <v>1</v>
      </c>
      <c r="K312" s="79" t="s">
        <v>202</v>
      </c>
      <c r="L312" s="79" t="s">
        <v>1586</v>
      </c>
      <c r="M312" s="79" t="s">
        <v>1587</v>
      </c>
      <c r="N312" s="79" t="s">
        <v>1588</v>
      </c>
      <c r="O312" s="79" t="s">
        <v>1589</v>
      </c>
      <c r="P312" s="79" t="s">
        <v>1590</v>
      </c>
      <c r="Q312" s="79">
        <v>0</v>
      </c>
      <c r="R312" s="82">
        <v>1</v>
      </c>
      <c r="S312" s="82">
        <v>1</v>
      </c>
      <c r="T312" s="82">
        <v>1</v>
      </c>
      <c r="U312" s="82">
        <v>1</v>
      </c>
      <c r="V312" s="79" t="s">
        <v>145</v>
      </c>
    </row>
    <row r="313" spans="1:22" s="97" customFormat="1" ht="87.75" customHeight="1">
      <c r="A313" s="352"/>
      <c r="B313" s="349"/>
      <c r="C313" s="354"/>
      <c r="D313" s="35" t="e">
        <f>#REF!</f>
        <v>#REF!</v>
      </c>
      <c r="E313" s="22" t="e">
        <f>#REF!</f>
        <v>#REF!</v>
      </c>
      <c r="F313" s="35">
        <v>286</v>
      </c>
      <c r="G313" s="22">
        <v>100</v>
      </c>
      <c r="H313" s="35" t="s">
        <v>1591</v>
      </c>
      <c r="I313" s="35" t="s">
        <v>1591</v>
      </c>
      <c r="J313" s="35">
        <v>72</v>
      </c>
      <c r="K313" s="35" t="s">
        <v>185</v>
      </c>
      <c r="L313" s="35" t="s">
        <v>1592</v>
      </c>
      <c r="M313" s="35" t="s">
        <v>139</v>
      </c>
      <c r="N313" s="35" t="s">
        <v>1593</v>
      </c>
      <c r="O313" s="79" t="s">
        <v>1589</v>
      </c>
      <c r="P313" s="35" t="s">
        <v>58</v>
      </c>
      <c r="Q313" s="35">
        <v>0</v>
      </c>
      <c r="R313" s="53">
        <f>72/4</f>
        <v>18</v>
      </c>
      <c r="S313" s="53">
        <v>18</v>
      </c>
      <c r="T313" s="53">
        <v>18</v>
      </c>
      <c r="U313" s="53">
        <v>18</v>
      </c>
      <c r="V313" s="35" t="s">
        <v>145</v>
      </c>
    </row>
    <row r="314" spans="1:22" s="97" customFormat="1" ht="77.25" customHeight="1">
      <c r="A314" s="352"/>
      <c r="B314" s="349"/>
      <c r="C314" s="354"/>
      <c r="D314" s="35" t="e">
        <f>#REF!</f>
        <v>#REF!</v>
      </c>
      <c r="E314" s="22" t="e">
        <f>#REF!</f>
        <v>#REF!</v>
      </c>
      <c r="F314" s="35">
        <v>287</v>
      </c>
      <c r="G314" s="22">
        <v>100</v>
      </c>
      <c r="H314" s="35" t="s">
        <v>1594</v>
      </c>
      <c r="I314" s="35" t="s">
        <v>1594</v>
      </c>
      <c r="J314" s="35">
        <v>4</v>
      </c>
      <c r="K314" s="35" t="s">
        <v>96</v>
      </c>
      <c r="L314" s="35" t="s">
        <v>1595</v>
      </c>
      <c r="M314" s="35" t="s">
        <v>1596</v>
      </c>
      <c r="N314" s="35" t="s">
        <v>1597</v>
      </c>
      <c r="O314" s="79" t="s">
        <v>1589</v>
      </c>
      <c r="P314" s="35" t="s">
        <v>58</v>
      </c>
      <c r="Q314" s="35">
        <v>0</v>
      </c>
      <c r="R314" s="53">
        <v>0</v>
      </c>
      <c r="S314" s="53">
        <v>1</v>
      </c>
      <c r="T314" s="53">
        <v>2</v>
      </c>
      <c r="U314" s="53">
        <v>1</v>
      </c>
      <c r="V314" s="35" t="s">
        <v>145</v>
      </c>
    </row>
    <row r="315" spans="1:22" s="89" customFormat="1" ht="64.5" customHeight="1">
      <c r="A315" s="352"/>
      <c r="B315" s="349"/>
      <c r="C315" s="354"/>
      <c r="D315" s="331" t="e">
        <f>#REF!</f>
        <v>#REF!</v>
      </c>
      <c r="E315" s="333" t="e">
        <f>#REF!</f>
        <v>#REF!</v>
      </c>
      <c r="F315" s="35">
        <v>288</v>
      </c>
      <c r="G315" s="22">
        <v>50</v>
      </c>
      <c r="H315" s="35" t="s">
        <v>1598</v>
      </c>
      <c r="I315" s="35" t="s">
        <v>1598</v>
      </c>
      <c r="J315" s="35">
        <v>90</v>
      </c>
      <c r="K315" s="35" t="s">
        <v>96</v>
      </c>
      <c r="L315" s="35" t="s">
        <v>1599</v>
      </c>
      <c r="M315" s="35" t="s">
        <v>1600</v>
      </c>
      <c r="N315" s="35" t="s">
        <v>1600</v>
      </c>
      <c r="O315" s="79" t="s">
        <v>1589</v>
      </c>
      <c r="P315" s="35" t="s">
        <v>58</v>
      </c>
      <c r="Q315" s="35">
        <v>0</v>
      </c>
      <c r="R315" s="53">
        <v>10</v>
      </c>
      <c r="S315" s="53">
        <v>35</v>
      </c>
      <c r="T315" s="53">
        <v>60</v>
      </c>
      <c r="U315" s="53">
        <v>90</v>
      </c>
      <c r="V315" s="35" t="s">
        <v>146</v>
      </c>
    </row>
    <row r="316" spans="1:22" s="89" customFormat="1" ht="59.25" customHeight="1">
      <c r="A316" s="352"/>
      <c r="B316" s="349"/>
      <c r="C316" s="354"/>
      <c r="D316" s="361"/>
      <c r="E316" s="356"/>
      <c r="F316" s="35">
        <v>289</v>
      </c>
      <c r="G316" s="22">
        <v>50</v>
      </c>
      <c r="H316" s="35" t="s">
        <v>1601</v>
      </c>
      <c r="I316" s="35" t="s">
        <v>1601</v>
      </c>
      <c r="J316" s="35">
        <v>100</v>
      </c>
      <c r="K316" s="35" t="s">
        <v>202</v>
      </c>
      <c r="L316" s="35" t="s">
        <v>1602</v>
      </c>
      <c r="M316" s="35" t="s">
        <v>1603</v>
      </c>
      <c r="N316" s="35" t="s">
        <v>1604</v>
      </c>
      <c r="O316" s="79" t="s">
        <v>1589</v>
      </c>
      <c r="P316" s="35" t="s">
        <v>1605</v>
      </c>
      <c r="Q316" s="35">
        <v>100</v>
      </c>
      <c r="R316" s="53">
        <v>100</v>
      </c>
      <c r="S316" s="53">
        <v>100</v>
      </c>
      <c r="T316" s="53">
        <v>100</v>
      </c>
      <c r="U316" s="53">
        <v>100</v>
      </c>
      <c r="V316" s="35" t="s">
        <v>146</v>
      </c>
    </row>
    <row r="317" spans="1:22" s="97" customFormat="1" ht="135.75" customHeight="1">
      <c r="A317" s="352"/>
      <c r="B317" s="349"/>
      <c r="C317" s="358"/>
      <c r="D317" s="35" t="e">
        <f>#REF!</f>
        <v>#REF!</v>
      </c>
      <c r="E317" s="22" t="e">
        <f>#REF!</f>
        <v>#REF!</v>
      </c>
      <c r="F317" s="35">
        <v>290</v>
      </c>
      <c r="G317" s="22">
        <v>100</v>
      </c>
      <c r="H317" s="35" t="s">
        <v>1606</v>
      </c>
      <c r="I317" s="35" t="s">
        <v>1607</v>
      </c>
      <c r="J317" s="35">
        <v>1</v>
      </c>
      <c r="K317" s="35" t="s">
        <v>202</v>
      </c>
      <c r="L317" s="35" t="s">
        <v>1608</v>
      </c>
      <c r="M317" s="35" t="s">
        <v>1609</v>
      </c>
      <c r="N317" s="35" t="s">
        <v>1610</v>
      </c>
      <c r="O317" s="35" t="s">
        <v>1611</v>
      </c>
      <c r="P317" s="35" t="s">
        <v>1612</v>
      </c>
      <c r="Q317" s="35"/>
      <c r="R317" s="53">
        <v>1</v>
      </c>
      <c r="S317" s="53">
        <v>1</v>
      </c>
      <c r="T317" s="53">
        <v>1</v>
      </c>
      <c r="U317" s="53">
        <v>1</v>
      </c>
      <c r="V317" s="35" t="s">
        <v>147</v>
      </c>
    </row>
    <row r="318" spans="1:22" s="87" customFormat="1" ht="80.25" customHeight="1">
      <c r="A318" s="368" t="str">
        <f>'[1]2_ESTRUCTURA_PDM'!H57</f>
        <v>4.1.02</v>
      </c>
      <c r="B318" s="349">
        <f>'[1]2_ESTRUCTURA_PDM'!I57</f>
        <v>20</v>
      </c>
      <c r="C318" s="369" t="str">
        <f>'[1]2_ESTRUCTURA_PDM'!J57</f>
        <v>Información para la planeación estratégica local en el marco de los Objetivos de Desarrollo  Sostenible</v>
      </c>
      <c r="D318" s="352" t="e">
        <f>#REF!</f>
        <v>#REF!</v>
      </c>
      <c r="E318" s="349" t="e">
        <f>#REF!</f>
        <v>#REF!</v>
      </c>
      <c r="F318" s="35">
        <v>291</v>
      </c>
      <c r="G318" s="22">
        <v>20</v>
      </c>
      <c r="H318" s="35" t="s">
        <v>1613</v>
      </c>
      <c r="I318" s="35" t="s">
        <v>1614</v>
      </c>
      <c r="J318" s="35">
        <v>100</v>
      </c>
      <c r="K318" s="35" t="s">
        <v>96</v>
      </c>
      <c r="L318" s="35" t="s">
        <v>1615</v>
      </c>
      <c r="M318" s="35" t="s">
        <v>1616</v>
      </c>
      <c r="N318" s="35" t="s">
        <v>1617</v>
      </c>
      <c r="O318" s="35" t="s">
        <v>1618</v>
      </c>
      <c r="P318" s="35" t="s">
        <v>58</v>
      </c>
      <c r="Q318" s="35">
        <v>0</v>
      </c>
      <c r="R318" s="53">
        <v>10</v>
      </c>
      <c r="S318" s="53">
        <v>90</v>
      </c>
      <c r="T318" s="53">
        <v>0</v>
      </c>
      <c r="U318" s="53">
        <v>0</v>
      </c>
      <c r="V318" s="35" t="s">
        <v>80</v>
      </c>
    </row>
    <row r="319" spans="1:22" s="87" customFormat="1" ht="57" customHeight="1">
      <c r="A319" s="352"/>
      <c r="B319" s="349"/>
      <c r="C319" s="354"/>
      <c r="D319" s="352"/>
      <c r="E319" s="349"/>
      <c r="F319" s="35">
        <v>292</v>
      </c>
      <c r="G319" s="22">
        <v>30</v>
      </c>
      <c r="H319" s="35" t="s">
        <v>1619</v>
      </c>
      <c r="I319" s="35" t="s">
        <v>1619</v>
      </c>
      <c r="J319" s="35">
        <v>100</v>
      </c>
      <c r="K319" s="35" t="s">
        <v>96</v>
      </c>
      <c r="L319" s="35" t="s">
        <v>1620</v>
      </c>
      <c r="M319" s="35" t="s">
        <v>1621</v>
      </c>
      <c r="N319" s="35" t="s">
        <v>1621</v>
      </c>
      <c r="O319" s="35" t="s">
        <v>1618</v>
      </c>
      <c r="P319" s="35" t="s">
        <v>1622</v>
      </c>
      <c r="Q319" s="35">
        <v>0</v>
      </c>
      <c r="R319" s="53">
        <v>0</v>
      </c>
      <c r="S319" s="53">
        <v>35</v>
      </c>
      <c r="T319" s="53">
        <v>35</v>
      </c>
      <c r="U319" s="53">
        <v>30</v>
      </c>
      <c r="V319" s="35" t="s">
        <v>80</v>
      </c>
    </row>
    <row r="320" spans="1:22" s="87" customFormat="1" ht="75.75" customHeight="1">
      <c r="A320" s="352"/>
      <c r="B320" s="349"/>
      <c r="C320" s="354"/>
      <c r="D320" s="352"/>
      <c r="E320" s="349"/>
      <c r="F320" s="35">
        <v>293</v>
      </c>
      <c r="G320" s="22">
        <v>25</v>
      </c>
      <c r="H320" s="35" t="s">
        <v>1623</v>
      </c>
      <c r="I320" s="35" t="s">
        <v>1623</v>
      </c>
      <c r="J320" s="35">
        <v>5</v>
      </c>
      <c r="K320" s="35" t="s">
        <v>96</v>
      </c>
      <c r="L320" s="35" t="s">
        <v>1624</v>
      </c>
      <c r="M320" s="35" t="s">
        <v>1625</v>
      </c>
      <c r="N320" s="35" t="s">
        <v>1625</v>
      </c>
      <c r="O320" s="35" t="s">
        <v>1618</v>
      </c>
      <c r="P320" s="36" t="s">
        <v>1626</v>
      </c>
      <c r="Q320" s="35">
        <v>3</v>
      </c>
      <c r="R320" s="38">
        <v>0</v>
      </c>
      <c r="S320" s="38">
        <v>1</v>
      </c>
      <c r="T320" s="38">
        <v>1</v>
      </c>
      <c r="U320" s="38">
        <v>0</v>
      </c>
      <c r="V320" s="35" t="s">
        <v>80</v>
      </c>
    </row>
    <row r="321" spans="1:22" s="87" customFormat="1" ht="68.25" customHeight="1">
      <c r="A321" s="352"/>
      <c r="B321" s="349"/>
      <c r="C321" s="358"/>
      <c r="D321" s="352"/>
      <c r="E321" s="349"/>
      <c r="F321" s="35">
        <v>294</v>
      </c>
      <c r="G321" s="22">
        <v>25</v>
      </c>
      <c r="H321" s="35" t="s">
        <v>1627</v>
      </c>
      <c r="I321" s="35" t="s">
        <v>1627</v>
      </c>
      <c r="J321" s="35">
        <v>80</v>
      </c>
      <c r="K321" s="35" t="s">
        <v>202</v>
      </c>
      <c r="L321" s="35" t="s">
        <v>1628</v>
      </c>
      <c r="M321" s="35" t="s">
        <v>1629</v>
      </c>
      <c r="N321" s="35" t="s">
        <v>1629</v>
      </c>
      <c r="O321" s="35" t="s">
        <v>1618</v>
      </c>
      <c r="P321" s="36">
        <v>0.8</v>
      </c>
      <c r="Q321" s="40">
        <v>80</v>
      </c>
      <c r="R321" s="38">
        <v>80</v>
      </c>
      <c r="S321" s="38">
        <v>80</v>
      </c>
      <c r="T321" s="38">
        <v>80</v>
      </c>
      <c r="U321" s="38">
        <v>80</v>
      </c>
      <c r="V321" s="35" t="s">
        <v>80</v>
      </c>
    </row>
    <row r="322" spans="1:22" s="89" customFormat="1" ht="55.5" customHeight="1">
      <c r="A322" s="362" t="str">
        <f>'[1]2_ESTRUCTURA_PDM'!H58</f>
        <v>4.1.03</v>
      </c>
      <c r="B322" s="339">
        <f>'[1]2_ESTRUCTURA_PDM'!I58</f>
        <v>15</v>
      </c>
      <c r="C322" s="369" t="str">
        <f>'[1]2_ESTRUCTURA_PDM'!J58</f>
        <v>Modernización de los sistemas de información de la administración municipal</v>
      </c>
      <c r="D322" s="331" t="e">
        <f>#REF!</f>
        <v>#REF!</v>
      </c>
      <c r="E322" s="333" t="e">
        <f>#REF!</f>
        <v>#REF!</v>
      </c>
      <c r="F322" s="35">
        <v>295</v>
      </c>
      <c r="G322" s="22">
        <v>50</v>
      </c>
      <c r="H322" s="35" t="s">
        <v>1630</v>
      </c>
      <c r="I322" s="35" t="s">
        <v>1630</v>
      </c>
      <c r="J322" s="35">
        <v>70</v>
      </c>
      <c r="K322" s="35" t="s">
        <v>96</v>
      </c>
      <c r="L322" s="35" t="s">
        <v>1631</v>
      </c>
      <c r="M322" s="35" t="s">
        <v>1632</v>
      </c>
      <c r="N322" s="35" t="s">
        <v>1632</v>
      </c>
      <c r="O322" s="35" t="s">
        <v>1633</v>
      </c>
      <c r="P322" s="35" t="s">
        <v>1634</v>
      </c>
      <c r="Q322" s="35">
        <v>9</v>
      </c>
      <c r="R322" s="38">
        <v>10</v>
      </c>
      <c r="S322" s="38">
        <v>20</v>
      </c>
      <c r="T322" s="38">
        <v>20</v>
      </c>
      <c r="U322" s="38">
        <v>20</v>
      </c>
      <c r="V322" s="35" t="s">
        <v>146</v>
      </c>
    </row>
    <row r="323" spans="1:22" s="89" customFormat="1" ht="48" customHeight="1">
      <c r="A323" s="336"/>
      <c r="B323" s="339"/>
      <c r="C323" s="354"/>
      <c r="D323" s="361"/>
      <c r="E323" s="356"/>
      <c r="F323" s="35">
        <v>296</v>
      </c>
      <c r="G323" s="22">
        <v>50</v>
      </c>
      <c r="H323" s="35" t="s">
        <v>1635</v>
      </c>
      <c r="I323" s="35" t="s">
        <v>1636</v>
      </c>
      <c r="J323" s="35">
        <v>70</v>
      </c>
      <c r="K323" s="35" t="s">
        <v>96</v>
      </c>
      <c r="L323" s="35" t="s">
        <v>1637</v>
      </c>
      <c r="M323" s="35" t="s">
        <v>1638</v>
      </c>
      <c r="N323" s="35" t="s">
        <v>1638</v>
      </c>
      <c r="O323" s="35" t="s">
        <v>1633</v>
      </c>
      <c r="P323" s="35" t="s">
        <v>1639</v>
      </c>
      <c r="Q323" s="35">
        <v>10</v>
      </c>
      <c r="R323" s="38">
        <v>10</v>
      </c>
      <c r="S323" s="38">
        <v>20</v>
      </c>
      <c r="T323" s="38">
        <v>20</v>
      </c>
      <c r="U323" s="38">
        <v>20</v>
      </c>
      <c r="V323" s="35" t="s">
        <v>146</v>
      </c>
    </row>
    <row r="324" spans="1:22" s="65" customFormat="1" ht="62.25" customHeight="1">
      <c r="A324" s="336"/>
      <c r="B324" s="339"/>
      <c r="C324" s="354"/>
      <c r="D324" s="331" t="e">
        <f>#REF!</f>
        <v>#REF!</v>
      </c>
      <c r="E324" s="333" t="e">
        <f>#REF!</f>
        <v>#REF!</v>
      </c>
      <c r="F324" s="35">
        <v>297</v>
      </c>
      <c r="G324" s="22">
        <v>15</v>
      </c>
      <c r="H324" s="35" t="s">
        <v>1640</v>
      </c>
      <c r="I324" s="35" t="s">
        <v>1640</v>
      </c>
      <c r="J324" s="35">
        <v>90</v>
      </c>
      <c r="K324" s="35" t="s">
        <v>185</v>
      </c>
      <c r="L324" s="35" t="s">
        <v>1641</v>
      </c>
      <c r="M324" s="35" t="s">
        <v>1642</v>
      </c>
      <c r="N324" s="35" t="s">
        <v>1642</v>
      </c>
      <c r="O324" s="35" t="s">
        <v>1643</v>
      </c>
      <c r="P324" s="36">
        <v>0.82</v>
      </c>
      <c r="Q324" s="40">
        <v>82</v>
      </c>
      <c r="R324" s="38">
        <v>85</v>
      </c>
      <c r="S324" s="38">
        <v>87</v>
      </c>
      <c r="T324" s="38">
        <v>89</v>
      </c>
      <c r="U324" s="38">
        <v>90</v>
      </c>
      <c r="V324" s="35" t="s">
        <v>143</v>
      </c>
    </row>
    <row r="325" spans="1:22" s="65" customFormat="1" ht="64.5" customHeight="1">
      <c r="A325" s="336"/>
      <c r="B325" s="339"/>
      <c r="C325" s="354"/>
      <c r="D325" s="332"/>
      <c r="E325" s="334"/>
      <c r="F325" s="35">
        <v>298</v>
      </c>
      <c r="G325" s="22">
        <v>15</v>
      </c>
      <c r="H325" s="35" t="s">
        <v>1644</v>
      </c>
      <c r="I325" s="35" t="s">
        <v>1644</v>
      </c>
      <c r="J325" s="35">
        <v>90</v>
      </c>
      <c r="K325" s="35" t="s">
        <v>202</v>
      </c>
      <c r="L325" s="35" t="s">
        <v>1645</v>
      </c>
      <c r="M325" s="35" t="s">
        <v>1646</v>
      </c>
      <c r="N325" s="35" t="s">
        <v>1646</v>
      </c>
      <c r="O325" s="35" t="s">
        <v>1643</v>
      </c>
      <c r="P325" s="36">
        <v>0.9</v>
      </c>
      <c r="Q325" s="40">
        <v>90</v>
      </c>
      <c r="R325" s="38">
        <v>90</v>
      </c>
      <c r="S325" s="38">
        <v>90</v>
      </c>
      <c r="T325" s="38">
        <v>90</v>
      </c>
      <c r="U325" s="38">
        <v>90</v>
      </c>
      <c r="V325" s="35" t="s">
        <v>143</v>
      </c>
    </row>
    <row r="326" spans="1:22" s="65" customFormat="1" ht="67.5" customHeight="1">
      <c r="A326" s="336"/>
      <c r="B326" s="339"/>
      <c r="C326" s="354"/>
      <c r="D326" s="332"/>
      <c r="E326" s="334"/>
      <c r="F326" s="35">
        <v>299</v>
      </c>
      <c r="G326" s="22">
        <v>14</v>
      </c>
      <c r="H326" s="35" t="s">
        <v>1647</v>
      </c>
      <c r="I326" s="35" t="s">
        <v>1647</v>
      </c>
      <c r="J326" s="35">
        <v>45</v>
      </c>
      <c r="K326" s="35" t="s">
        <v>185</v>
      </c>
      <c r="L326" s="35" t="s">
        <v>1648</v>
      </c>
      <c r="M326" s="35" t="s">
        <v>1649</v>
      </c>
      <c r="N326" s="35" t="s">
        <v>1649</v>
      </c>
      <c r="O326" s="35" t="s">
        <v>1643</v>
      </c>
      <c r="P326" s="36">
        <v>0.38</v>
      </c>
      <c r="Q326" s="40">
        <v>38</v>
      </c>
      <c r="R326" s="38">
        <v>40</v>
      </c>
      <c r="S326" s="38">
        <v>42</v>
      </c>
      <c r="T326" s="38">
        <v>43</v>
      </c>
      <c r="U326" s="38">
        <v>45</v>
      </c>
      <c r="V326" s="35" t="s">
        <v>143</v>
      </c>
    </row>
    <row r="327" spans="1:22" s="65" customFormat="1" ht="47.25" customHeight="1">
      <c r="A327" s="336"/>
      <c r="B327" s="339"/>
      <c r="C327" s="354"/>
      <c r="D327" s="332"/>
      <c r="E327" s="334"/>
      <c r="F327" s="35">
        <v>300</v>
      </c>
      <c r="G327" s="22">
        <v>14</v>
      </c>
      <c r="H327" s="35" t="s">
        <v>1650</v>
      </c>
      <c r="I327" s="35" t="s">
        <v>1650</v>
      </c>
      <c r="J327" s="35">
        <v>90</v>
      </c>
      <c r="K327" s="35" t="s">
        <v>202</v>
      </c>
      <c r="L327" s="35" t="s">
        <v>1651</v>
      </c>
      <c r="M327" s="35" t="s">
        <v>1652</v>
      </c>
      <c r="N327" s="35" t="s">
        <v>1652</v>
      </c>
      <c r="O327" s="35" t="s">
        <v>1643</v>
      </c>
      <c r="P327" s="36">
        <v>0.9</v>
      </c>
      <c r="Q327" s="40">
        <v>90</v>
      </c>
      <c r="R327" s="38">
        <v>90</v>
      </c>
      <c r="S327" s="38">
        <v>90</v>
      </c>
      <c r="T327" s="38">
        <v>90</v>
      </c>
      <c r="U327" s="38">
        <v>90</v>
      </c>
      <c r="V327" s="35" t="s">
        <v>143</v>
      </c>
    </row>
    <row r="328" spans="1:22" s="65" customFormat="1" ht="44.25" customHeight="1">
      <c r="A328" s="336"/>
      <c r="B328" s="339"/>
      <c r="C328" s="354"/>
      <c r="D328" s="332"/>
      <c r="E328" s="334"/>
      <c r="F328" s="35">
        <v>301</v>
      </c>
      <c r="G328" s="22">
        <v>14</v>
      </c>
      <c r="H328" s="35" t="s">
        <v>1653</v>
      </c>
      <c r="I328" s="35" t="s">
        <v>1653</v>
      </c>
      <c r="J328" s="35">
        <v>10</v>
      </c>
      <c r="K328" s="35" t="s">
        <v>202</v>
      </c>
      <c r="L328" s="35" t="s">
        <v>1654</v>
      </c>
      <c r="M328" s="35" t="s">
        <v>1655</v>
      </c>
      <c r="N328" s="35" t="s">
        <v>1656</v>
      </c>
      <c r="O328" s="35" t="s">
        <v>1643</v>
      </c>
      <c r="P328" s="123">
        <v>8.2799999999999999E-2</v>
      </c>
      <c r="Q328" s="39">
        <v>8.2799999999999994</v>
      </c>
      <c r="R328" s="38">
        <v>10</v>
      </c>
      <c r="S328" s="38">
        <v>10</v>
      </c>
      <c r="T328" s="38">
        <v>10</v>
      </c>
      <c r="U328" s="38">
        <v>10</v>
      </c>
      <c r="V328" s="35" t="s">
        <v>143</v>
      </c>
    </row>
    <row r="329" spans="1:22" s="65" customFormat="1" ht="55.5" customHeight="1">
      <c r="A329" s="336"/>
      <c r="B329" s="339"/>
      <c r="C329" s="354"/>
      <c r="D329" s="332"/>
      <c r="E329" s="334"/>
      <c r="F329" s="35">
        <v>302</v>
      </c>
      <c r="G329" s="22">
        <v>14</v>
      </c>
      <c r="H329" s="35" t="s">
        <v>1657</v>
      </c>
      <c r="I329" s="35" t="s">
        <v>1657</v>
      </c>
      <c r="J329" s="35">
        <v>90</v>
      </c>
      <c r="K329" s="35" t="s">
        <v>202</v>
      </c>
      <c r="L329" s="35" t="s">
        <v>1658</v>
      </c>
      <c r="M329" s="35" t="s">
        <v>1659</v>
      </c>
      <c r="N329" s="35" t="s">
        <v>1659</v>
      </c>
      <c r="O329" s="35" t="s">
        <v>1643</v>
      </c>
      <c r="P329" s="36">
        <v>0.75</v>
      </c>
      <c r="Q329" s="40">
        <v>75</v>
      </c>
      <c r="R329" s="38">
        <v>90</v>
      </c>
      <c r="S329" s="38">
        <v>90</v>
      </c>
      <c r="T329" s="38">
        <v>90</v>
      </c>
      <c r="U329" s="38">
        <v>90</v>
      </c>
      <c r="V329" s="35" t="s">
        <v>143</v>
      </c>
    </row>
    <row r="330" spans="1:22" s="65" customFormat="1" ht="51.75" customHeight="1">
      <c r="A330" s="336"/>
      <c r="B330" s="339"/>
      <c r="C330" s="358"/>
      <c r="D330" s="361"/>
      <c r="E330" s="356"/>
      <c r="F330" s="35">
        <v>303</v>
      </c>
      <c r="G330" s="22">
        <v>14</v>
      </c>
      <c r="H330" s="35" t="s">
        <v>1660</v>
      </c>
      <c r="I330" s="35" t="s">
        <v>1660</v>
      </c>
      <c r="J330" s="35">
        <v>80</v>
      </c>
      <c r="K330" s="35" t="s">
        <v>202</v>
      </c>
      <c r="L330" s="35" t="s">
        <v>1661</v>
      </c>
      <c r="M330" s="35" t="s">
        <v>1662</v>
      </c>
      <c r="N330" s="35" t="s">
        <v>1662</v>
      </c>
      <c r="O330" s="35" t="s">
        <v>1633</v>
      </c>
      <c r="P330" s="36">
        <v>0.77</v>
      </c>
      <c r="Q330" s="40">
        <v>77</v>
      </c>
      <c r="R330" s="38">
        <v>80</v>
      </c>
      <c r="S330" s="38">
        <v>80</v>
      </c>
      <c r="T330" s="38">
        <v>80</v>
      </c>
      <c r="U330" s="38">
        <v>80</v>
      </c>
      <c r="V330" s="35" t="s">
        <v>143</v>
      </c>
    </row>
    <row r="331" spans="1:22" s="89" customFormat="1" ht="57" customHeight="1">
      <c r="A331" s="362" t="str">
        <f>'[1]2_ESTRUCTURA_PDM'!H59</f>
        <v>4.1.04</v>
      </c>
      <c r="B331" s="339">
        <f>'[1]2_ESTRUCTURA_PDM'!I59</f>
        <v>15</v>
      </c>
      <c r="C331" s="363" t="str">
        <f>'[1]2_ESTRUCTURA_PDM'!J59</f>
        <v>Modernización administrativa</v>
      </c>
      <c r="D331" s="331" t="e">
        <f>#REF!</f>
        <v>#REF!</v>
      </c>
      <c r="E331" s="333" t="e">
        <f>#REF!</f>
        <v>#REF!</v>
      </c>
      <c r="F331" s="35">
        <v>304</v>
      </c>
      <c r="G331" s="22">
        <v>33</v>
      </c>
      <c r="H331" s="33" t="s">
        <v>1663</v>
      </c>
      <c r="I331" s="33" t="s">
        <v>1663</v>
      </c>
      <c r="J331" s="35">
        <v>1</v>
      </c>
      <c r="K331" s="35" t="s">
        <v>13</v>
      </c>
      <c r="L331" s="35" t="s">
        <v>1664</v>
      </c>
      <c r="M331" s="35" t="s">
        <v>1665</v>
      </c>
      <c r="N331" s="35" t="s">
        <v>1666</v>
      </c>
      <c r="O331" s="35" t="s">
        <v>1633</v>
      </c>
      <c r="P331" s="33" t="s">
        <v>130</v>
      </c>
      <c r="Q331" s="35">
        <v>0</v>
      </c>
      <c r="R331" s="53">
        <v>0</v>
      </c>
      <c r="S331" s="53">
        <v>0</v>
      </c>
      <c r="T331" s="53">
        <v>0</v>
      </c>
      <c r="U331" s="53">
        <v>1</v>
      </c>
      <c r="V331" s="35" t="s">
        <v>146</v>
      </c>
    </row>
    <row r="332" spans="1:22" s="89" customFormat="1" ht="51.75" customHeight="1">
      <c r="A332" s="336"/>
      <c r="B332" s="339"/>
      <c r="C332" s="342"/>
      <c r="D332" s="332"/>
      <c r="E332" s="334"/>
      <c r="F332" s="35">
        <v>305</v>
      </c>
      <c r="G332" s="22">
        <v>33</v>
      </c>
      <c r="H332" s="33" t="s">
        <v>1667</v>
      </c>
      <c r="I332" s="33" t="s">
        <v>1667</v>
      </c>
      <c r="J332" s="35">
        <v>1</v>
      </c>
      <c r="K332" s="35" t="s">
        <v>13</v>
      </c>
      <c r="L332" s="35" t="s">
        <v>1668</v>
      </c>
      <c r="M332" s="35" t="s">
        <v>1665</v>
      </c>
      <c r="N332" s="35" t="s">
        <v>1669</v>
      </c>
      <c r="O332" s="35" t="s">
        <v>1633</v>
      </c>
      <c r="P332" s="33" t="s">
        <v>1670</v>
      </c>
      <c r="Q332" s="35">
        <v>0</v>
      </c>
      <c r="R332" s="53">
        <v>0</v>
      </c>
      <c r="S332" s="53">
        <v>0</v>
      </c>
      <c r="T332" s="53">
        <v>0</v>
      </c>
      <c r="U332" s="53">
        <v>1</v>
      </c>
      <c r="V332" s="35" t="s">
        <v>146</v>
      </c>
    </row>
    <row r="333" spans="1:22" s="89" customFormat="1" ht="100.5" customHeight="1">
      <c r="A333" s="336"/>
      <c r="B333" s="339"/>
      <c r="C333" s="364"/>
      <c r="D333" s="332"/>
      <c r="E333" s="334"/>
      <c r="F333" s="35">
        <v>306</v>
      </c>
      <c r="G333" s="22">
        <v>34</v>
      </c>
      <c r="H333" s="35" t="s">
        <v>1671</v>
      </c>
      <c r="I333" s="35" t="s">
        <v>1671</v>
      </c>
      <c r="J333" s="35">
        <v>1</v>
      </c>
      <c r="K333" s="35" t="s">
        <v>13</v>
      </c>
      <c r="L333" s="35" t="s">
        <v>1672</v>
      </c>
      <c r="M333" s="35" t="s">
        <v>1673</v>
      </c>
      <c r="N333" s="35" t="s">
        <v>1674</v>
      </c>
      <c r="O333" s="35" t="s">
        <v>1633</v>
      </c>
      <c r="P333" s="35" t="s">
        <v>1675</v>
      </c>
      <c r="Q333" s="35"/>
      <c r="R333" s="53">
        <v>0</v>
      </c>
      <c r="S333" s="53">
        <v>0</v>
      </c>
      <c r="T333" s="53">
        <v>0</v>
      </c>
      <c r="U333" s="53">
        <v>1</v>
      </c>
      <c r="V333" s="35" t="s">
        <v>146</v>
      </c>
    </row>
    <row r="334" spans="1:22" s="89" customFormat="1" ht="55.5" customHeight="1">
      <c r="A334" s="362" t="str">
        <f>'[1]2_ESTRUCTURA_PDM'!H60</f>
        <v>4.1.05</v>
      </c>
      <c r="B334" s="339">
        <f>'[1]2_ESTRUCTURA_PDM'!I60</f>
        <v>15</v>
      </c>
      <c r="C334" s="363" t="str">
        <f>'[1]2_ESTRUCTURA_PDM'!J60</f>
        <v>Bienestar laboral</v>
      </c>
      <c r="D334" s="337" t="e">
        <f>#REF!</f>
        <v>#REF!</v>
      </c>
      <c r="E334" s="340" t="e">
        <f>#REF!</f>
        <v>#REF!</v>
      </c>
      <c r="F334" s="35">
        <v>307</v>
      </c>
      <c r="G334" s="22">
        <v>20</v>
      </c>
      <c r="H334" s="35" t="s">
        <v>1676</v>
      </c>
      <c r="I334" s="35" t="s">
        <v>1676</v>
      </c>
      <c r="J334" s="35">
        <v>95</v>
      </c>
      <c r="K334" s="35" t="s">
        <v>96</v>
      </c>
      <c r="L334" s="35" t="s">
        <v>1677</v>
      </c>
      <c r="M334" s="35" t="s">
        <v>1678</v>
      </c>
      <c r="N334" s="35" t="s">
        <v>1679</v>
      </c>
      <c r="O334" s="35" t="s">
        <v>1680</v>
      </c>
      <c r="P334" s="35" t="s">
        <v>58</v>
      </c>
      <c r="Q334" s="35">
        <v>0</v>
      </c>
      <c r="R334" s="53">
        <v>10</v>
      </c>
      <c r="S334" s="53">
        <v>30</v>
      </c>
      <c r="T334" s="53">
        <v>30</v>
      </c>
      <c r="U334" s="53">
        <v>25</v>
      </c>
      <c r="V334" s="35" t="s">
        <v>146</v>
      </c>
    </row>
    <row r="335" spans="1:22" s="89" customFormat="1" ht="90.75" customHeight="1">
      <c r="A335" s="336"/>
      <c r="B335" s="339"/>
      <c r="C335" s="342"/>
      <c r="D335" s="365"/>
      <c r="E335" s="367"/>
      <c r="F335" s="35">
        <v>308</v>
      </c>
      <c r="G335" s="22">
        <v>20</v>
      </c>
      <c r="H335" s="35" t="s">
        <v>1681</v>
      </c>
      <c r="I335" s="35" t="s">
        <v>1681</v>
      </c>
      <c r="J335" s="35">
        <v>50</v>
      </c>
      <c r="K335" s="35" t="s">
        <v>202</v>
      </c>
      <c r="L335" s="35" t="s">
        <v>1682</v>
      </c>
      <c r="M335" s="35" t="s">
        <v>1683</v>
      </c>
      <c r="N335" s="35" t="s">
        <v>1683</v>
      </c>
      <c r="O335" s="35" t="s">
        <v>1680</v>
      </c>
      <c r="P335" s="35" t="s">
        <v>58</v>
      </c>
      <c r="Q335" s="35">
        <v>0</v>
      </c>
      <c r="R335" s="53">
        <v>50</v>
      </c>
      <c r="S335" s="53">
        <v>50</v>
      </c>
      <c r="T335" s="53">
        <v>50</v>
      </c>
      <c r="U335" s="53">
        <v>50</v>
      </c>
      <c r="V335" s="35" t="s">
        <v>146</v>
      </c>
    </row>
    <row r="336" spans="1:22" s="89" customFormat="1" ht="66.75" customHeight="1">
      <c r="A336" s="336"/>
      <c r="B336" s="339"/>
      <c r="C336" s="342"/>
      <c r="D336" s="365"/>
      <c r="E336" s="367"/>
      <c r="F336" s="35">
        <v>309</v>
      </c>
      <c r="G336" s="22">
        <v>20</v>
      </c>
      <c r="H336" s="35" t="s">
        <v>1684</v>
      </c>
      <c r="I336" s="35" t="s">
        <v>1684</v>
      </c>
      <c r="J336" s="35">
        <v>100</v>
      </c>
      <c r="K336" s="35" t="s">
        <v>202</v>
      </c>
      <c r="L336" s="35" t="s">
        <v>1685</v>
      </c>
      <c r="M336" s="35" t="s">
        <v>1686</v>
      </c>
      <c r="N336" s="35" t="s">
        <v>1686</v>
      </c>
      <c r="O336" s="35" t="s">
        <v>1680</v>
      </c>
      <c r="P336" s="35" t="s">
        <v>1687</v>
      </c>
      <c r="Q336" s="35">
        <v>90</v>
      </c>
      <c r="R336" s="53">
        <v>100</v>
      </c>
      <c r="S336" s="53">
        <v>100</v>
      </c>
      <c r="T336" s="53">
        <v>100</v>
      </c>
      <c r="U336" s="53">
        <v>100</v>
      </c>
      <c r="V336" s="35" t="s">
        <v>146</v>
      </c>
    </row>
    <row r="337" spans="1:22" s="89" customFormat="1" ht="82.5" customHeight="1">
      <c r="A337" s="336"/>
      <c r="B337" s="339"/>
      <c r="C337" s="342"/>
      <c r="D337" s="365"/>
      <c r="E337" s="367"/>
      <c r="F337" s="35">
        <v>310</v>
      </c>
      <c r="G337" s="22">
        <v>20</v>
      </c>
      <c r="H337" s="35" t="s">
        <v>1688</v>
      </c>
      <c r="I337" s="35" t="s">
        <v>1688</v>
      </c>
      <c r="J337" s="35">
        <v>1</v>
      </c>
      <c r="K337" s="35" t="s">
        <v>13</v>
      </c>
      <c r="L337" s="35" t="s">
        <v>1689</v>
      </c>
      <c r="M337" s="35" t="s">
        <v>1690</v>
      </c>
      <c r="N337" s="35" t="s">
        <v>1690</v>
      </c>
      <c r="O337" s="35" t="s">
        <v>1680</v>
      </c>
      <c r="P337" s="35" t="s">
        <v>1691</v>
      </c>
      <c r="Q337" s="35">
        <v>0</v>
      </c>
      <c r="R337" s="53">
        <v>0</v>
      </c>
      <c r="S337" s="53">
        <v>0</v>
      </c>
      <c r="T337" s="53">
        <v>0</v>
      </c>
      <c r="U337" s="53">
        <v>1</v>
      </c>
      <c r="V337" s="35" t="s">
        <v>146</v>
      </c>
    </row>
    <row r="338" spans="1:22" s="89" customFormat="1" ht="55.5" customHeight="1">
      <c r="A338" s="336"/>
      <c r="B338" s="339"/>
      <c r="C338" s="364"/>
      <c r="D338" s="366"/>
      <c r="E338" s="338"/>
      <c r="F338" s="35">
        <v>311</v>
      </c>
      <c r="G338" s="22">
        <v>20</v>
      </c>
      <c r="H338" s="35" t="s">
        <v>1692</v>
      </c>
      <c r="I338" s="35" t="s">
        <v>1692</v>
      </c>
      <c r="J338" s="35">
        <v>80</v>
      </c>
      <c r="K338" s="35" t="s">
        <v>185</v>
      </c>
      <c r="L338" s="35" t="s">
        <v>1693</v>
      </c>
      <c r="M338" s="35" t="s">
        <v>1694</v>
      </c>
      <c r="N338" s="35" t="s">
        <v>1694</v>
      </c>
      <c r="O338" s="35" t="s">
        <v>1680</v>
      </c>
      <c r="P338" s="35" t="s">
        <v>1695</v>
      </c>
      <c r="Q338" s="35">
        <v>50</v>
      </c>
      <c r="R338" s="53">
        <v>10</v>
      </c>
      <c r="S338" s="53">
        <v>35</v>
      </c>
      <c r="T338" s="53">
        <v>60</v>
      </c>
      <c r="U338" s="53">
        <v>80</v>
      </c>
      <c r="V338" s="35" t="s">
        <v>146</v>
      </c>
    </row>
    <row r="339" spans="1:22" s="65" customFormat="1" ht="71.25" customHeight="1">
      <c r="A339" s="18" t="str">
        <f>'[1]2_ESTRUCTURA_PDM'!H61</f>
        <v>4.1.06</v>
      </c>
      <c r="B339" s="19">
        <f>'[1]2_ESTRUCTURA_PDM'!I61</f>
        <v>10</v>
      </c>
      <c r="C339" s="118" t="str">
        <f>'[1]2_ESTRUCTURA_PDM'!J61</f>
        <v>Concurrencia del sector salud</v>
      </c>
      <c r="D339" s="35" t="e">
        <f>#REF!</f>
        <v>#REF!</v>
      </c>
      <c r="E339" s="22" t="e">
        <f>#REF!</f>
        <v>#REF!</v>
      </c>
      <c r="F339" s="35">
        <v>312</v>
      </c>
      <c r="G339" s="22">
        <v>100</v>
      </c>
      <c r="H339" s="35" t="s">
        <v>1696</v>
      </c>
      <c r="I339" s="35" t="s">
        <v>1696</v>
      </c>
      <c r="J339" s="35">
        <v>100</v>
      </c>
      <c r="K339" s="35" t="s">
        <v>202</v>
      </c>
      <c r="L339" s="35" t="s">
        <v>1697</v>
      </c>
      <c r="M339" s="35" t="s">
        <v>1698</v>
      </c>
      <c r="N339" s="35" t="s">
        <v>1699</v>
      </c>
      <c r="O339" s="35" t="s">
        <v>1680</v>
      </c>
      <c r="P339" s="35" t="s">
        <v>148</v>
      </c>
      <c r="Q339" s="35">
        <v>100</v>
      </c>
      <c r="R339" s="53">
        <v>100</v>
      </c>
      <c r="S339" s="53">
        <v>100</v>
      </c>
      <c r="T339" s="53">
        <v>100</v>
      </c>
      <c r="U339" s="53">
        <v>100</v>
      </c>
      <c r="V339" s="35" t="s">
        <v>143</v>
      </c>
    </row>
    <row r="340" spans="1:22" s="87" customFormat="1" ht="38.25" customHeight="1">
      <c r="A340" s="368" t="str">
        <f>'[1]2_ESTRUCTURA_PDM'!H62</f>
        <v>4.1.07</v>
      </c>
      <c r="B340" s="349">
        <f>'[1]2_ESTRUCTURA_PDM'!I62</f>
        <v>10</v>
      </c>
      <c r="C340" s="369" t="str">
        <f>'[1]2_ESTRUCTURA_PDM'!J62</f>
        <v>Gestión y aplicación de Instrumentos para la planeación estratégica  del desarrollo local</v>
      </c>
      <c r="D340" s="331" t="e">
        <f>#REF!</f>
        <v>#REF!</v>
      </c>
      <c r="E340" s="333" t="e">
        <f>#REF!</f>
        <v>#REF!</v>
      </c>
      <c r="F340" s="352">
        <v>313</v>
      </c>
      <c r="G340" s="22">
        <v>15</v>
      </c>
      <c r="H340" s="352" t="s">
        <v>1700</v>
      </c>
      <c r="I340" s="352" t="s">
        <v>1700</v>
      </c>
      <c r="J340" s="35">
        <v>1</v>
      </c>
      <c r="K340" s="35" t="s">
        <v>13</v>
      </c>
      <c r="L340" s="35" t="s">
        <v>1701</v>
      </c>
      <c r="M340" s="35" t="s">
        <v>1702</v>
      </c>
      <c r="N340" s="35" t="s">
        <v>1702</v>
      </c>
      <c r="O340" s="35" t="s">
        <v>1618</v>
      </c>
      <c r="P340" s="35" t="s">
        <v>58</v>
      </c>
      <c r="Q340" s="35">
        <v>0</v>
      </c>
      <c r="R340" s="53">
        <v>0</v>
      </c>
      <c r="S340" s="53">
        <v>1</v>
      </c>
      <c r="T340" s="53">
        <v>0</v>
      </c>
      <c r="U340" s="53">
        <v>0</v>
      </c>
      <c r="V340" s="35" t="s">
        <v>80</v>
      </c>
    </row>
    <row r="341" spans="1:22" s="87" customFormat="1" ht="42" customHeight="1">
      <c r="A341" s="352"/>
      <c r="B341" s="349"/>
      <c r="C341" s="354"/>
      <c r="D341" s="332"/>
      <c r="E341" s="334"/>
      <c r="F341" s="352"/>
      <c r="G341" s="22">
        <v>5</v>
      </c>
      <c r="H341" s="352"/>
      <c r="I341" s="352"/>
      <c r="J341" s="35">
        <v>100</v>
      </c>
      <c r="K341" s="35" t="s">
        <v>202</v>
      </c>
      <c r="L341" s="35" t="s">
        <v>1703</v>
      </c>
      <c r="M341" s="35"/>
      <c r="N341" s="35" t="s">
        <v>1704</v>
      </c>
      <c r="O341" s="35" t="s">
        <v>1618</v>
      </c>
      <c r="P341" s="35"/>
      <c r="Q341" s="35"/>
      <c r="R341" s="53">
        <v>100</v>
      </c>
      <c r="S341" s="53">
        <v>100</v>
      </c>
      <c r="T341" s="53">
        <v>100</v>
      </c>
      <c r="U341" s="53">
        <v>100</v>
      </c>
      <c r="V341" s="35" t="s">
        <v>80</v>
      </c>
    </row>
    <row r="342" spans="1:22" s="87" customFormat="1" ht="42.75" customHeight="1">
      <c r="A342" s="352"/>
      <c r="B342" s="349"/>
      <c r="C342" s="354"/>
      <c r="D342" s="332"/>
      <c r="E342" s="334"/>
      <c r="F342" s="352"/>
      <c r="G342" s="22">
        <v>5</v>
      </c>
      <c r="H342" s="352"/>
      <c r="I342" s="352"/>
      <c r="J342" s="35">
        <v>100</v>
      </c>
      <c r="K342" s="35" t="s">
        <v>202</v>
      </c>
      <c r="L342" s="35" t="s">
        <v>1705</v>
      </c>
      <c r="M342" s="35"/>
      <c r="N342" s="35" t="s">
        <v>1706</v>
      </c>
      <c r="O342" s="35" t="s">
        <v>1618</v>
      </c>
      <c r="P342" s="35"/>
      <c r="Q342" s="35"/>
      <c r="R342" s="53">
        <v>100</v>
      </c>
      <c r="S342" s="53">
        <v>100</v>
      </c>
      <c r="T342" s="53">
        <v>100</v>
      </c>
      <c r="U342" s="53">
        <v>100</v>
      </c>
      <c r="V342" s="35" t="s">
        <v>80</v>
      </c>
    </row>
    <row r="343" spans="1:22" s="87" customFormat="1" ht="68.25" customHeight="1">
      <c r="A343" s="352"/>
      <c r="B343" s="349"/>
      <c r="C343" s="354"/>
      <c r="D343" s="332"/>
      <c r="E343" s="334"/>
      <c r="F343" s="35">
        <v>314</v>
      </c>
      <c r="G343" s="22">
        <v>50</v>
      </c>
      <c r="H343" s="35" t="s">
        <v>1707</v>
      </c>
      <c r="I343" s="35" t="s">
        <v>1707</v>
      </c>
      <c r="J343" s="35">
        <v>100</v>
      </c>
      <c r="K343" s="35" t="s">
        <v>96</v>
      </c>
      <c r="L343" s="35" t="s">
        <v>1708</v>
      </c>
      <c r="M343" s="35" t="s">
        <v>1709</v>
      </c>
      <c r="N343" s="35" t="s">
        <v>1709</v>
      </c>
      <c r="O343" s="35" t="s">
        <v>1589</v>
      </c>
      <c r="P343" s="35" t="s">
        <v>1710</v>
      </c>
      <c r="Q343" s="35"/>
      <c r="R343" s="53">
        <v>5</v>
      </c>
      <c r="S343" s="53">
        <v>65</v>
      </c>
      <c r="T343" s="53">
        <v>30</v>
      </c>
      <c r="U343" s="53">
        <v>0</v>
      </c>
      <c r="V343" s="35" t="s">
        <v>80</v>
      </c>
    </row>
    <row r="344" spans="1:22" s="87" customFormat="1" ht="57.75" customHeight="1">
      <c r="A344" s="352"/>
      <c r="B344" s="349"/>
      <c r="C344" s="354"/>
      <c r="D344" s="332"/>
      <c r="E344" s="334"/>
      <c r="F344" s="35">
        <v>315</v>
      </c>
      <c r="G344" s="22">
        <v>15</v>
      </c>
      <c r="H344" s="35" t="s">
        <v>1711</v>
      </c>
      <c r="I344" s="35" t="s">
        <v>1711</v>
      </c>
      <c r="J344" s="35">
        <v>2</v>
      </c>
      <c r="K344" s="35" t="s">
        <v>202</v>
      </c>
      <c r="L344" s="35" t="s">
        <v>1712</v>
      </c>
      <c r="M344" s="35" t="s">
        <v>1713</v>
      </c>
      <c r="N344" s="35" t="s">
        <v>1713</v>
      </c>
      <c r="O344" s="35" t="s">
        <v>1589</v>
      </c>
      <c r="P344" s="35" t="s">
        <v>1714</v>
      </c>
      <c r="Q344" s="35">
        <v>2</v>
      </c>
      <c r="R344" s="53">
        <v>2</v>
      </c>
      <c r="S344" s="53">
        <v>2</v>
      </c>
      <c r="T344" s="53">
        <v>2</v>
      </c>
      <c r="U344" s="53">
        <v>2</v>
      </c>
      <c r="V344" s="35" t="s">
        <v>80</v>
      </c>
    </row>
    <row r="345" spans="1:22" s="87" customFormat="1" ht="63.75" customHeight="1">
      <c r="A345" s="352"/>
      <c r="B345" s="349"/>
      <c r="C345" s="354"/>
      <c r="D345" s="332"/>
      <c r="E345" s="334"/>
      <c r="F345" s="35">
        <v>316</v>
      </c>
      <c r="G345" s="22">
        <v>5</v>
      </c>
      <c r="H345" s="35" t="s">
        <v>1715</v>
      </c>
      <c r="I345" s="35" t="s">
        <v>1715</v>
      </c>
      <c r="J345" s="35">
        <v>1</v>
      </c>
      <c r="K345" s="35" t="s">
        <v>202</v>
      </c>
      <c r="L345" s="35" t="s">
        <v>1716</v>
      </c>
      <c r="M345" s="35" t="s">
        <v>1717</v>
      </c>
      <c r="N345" s="35" t="s">
        <v>1717</v>
      </c>
      <c r="O345" s="35" t="s">
        <v>1718</v>
      </c>
      <c r="P345" s="35" t="s">
        <v>1719</v>
      </c>
      <c r="Q345" s="35"/>
      <c r="R345" s="53">
        <v>1</v>
      </c>
      <c r="S345" s="53">
        <v>1</v>
      </c>
      <c r="T345" s="53">
        <v>1</v>
      </c>
      <c r="U345" s="53">
        <v>1</v>
      </c>
      <c r="V345" s="35" t="s">
        <v>80</v>
      </c>
    </row>
    <row r="346" spans="1:22" s="97" customFormat="1" ht="57" customHeight="1">
      <c r="A346" s="331"/>
      <c r="B346" s="333"/>
      <c r="C346" s="354"/>
      <c r="D346" s="332"/>
      <c r="E346" s="334"/>
      <c r="F346" s="33">
        <v>317</v>
      </c>
      <c r="G346" s="32">
        <v>5</v>
      </c>
      <c r="H346" s="33" t="s">
        <v>1720</v>
      </c>
      <c r="I346" s="33" t="s">
        <v>1720</v>
      </c>
      <c r="J346" s="33">
        <v>1</v>
      </c>
      <c r="K346" s="33" t="s">
        <v>13</v>
      </c>
      <c r="L346" s="33" t="s">
        <v>1721</v>
      </c>
      <c r="M346" s="33" t="s">
        <v>1722</v>
      </c>
      <c r="N346" s="33" t="s">
        <v>1723</v>
      </c>
      <c r="O346" s="33" t="s">
        <v>850</v>
      </c>
      <c r="P346" s="124" t="s">
        <v>1724</v>
      </c>
      <c r="Q346" s="124" t="s">
        <v>35</v>
      </c>
      <c r="R346" s="45">
        <v>0</v>
      </c>
      <c r="S346" s="45">
        <v>0</v>
      </c>
      <c r="T346" s="45">
        <v>0</v>
      </c>
      <c r="U346" s="45">
        <v>1</v>
      </c>
      <c r="V346" s="33" t="s">
        <v>167</v>
      </c>
    </row>
    <row r="347" spans="1:22" s="20" customFormat="1" ht="12.75">
      <c r="A347" s="119" t="s">
        <v>149</v>
      </c>
      <c r="B347" s="120"/>
      <c r="C347" s="119"/>
      <c r="D347" s="120"/>
      <c r="E347" s="120"/>
      <c r="F347" s="120"/>
      <c r="G347" s="120"/>
      <c r="H347" s="120"/>
      <c r="I347" s="120"/>
      <c r="J347" s="120"/>
      <c r="K347" s="120"/>
      <c r="L347" s="120"/>
      <c r="M347" s="120"/>
      <c r="N347" s="120"/>
      <c r="O347" s="121"/>
      <c r="P347" s="120"/>
      <c r="Q347" s="120"/>
      <c r="R347" s="120"/>
      <c r="S347" s="120"/>
      <c r="T347" s="120"/>
      <c r="U347" s="120"/>
      <c r="V347" s="122"/>
    </row>
    <row r="348" spans="1:22" s="65" customFormat="1" ht="97.5" customHeight="1">
      <c r="A348" s="335" t="str">
        <f>'[1]2_ESTRUCTURA_PDM'!H63</f>
        <v>4.2.01</v>
      </c>
      <c r="B348" s="338">
        <f>'[1]2_ESTRUCTURA_PDM'!I63</f>
        <v>50</v>
      </c>
      <c r="C348" s="341" t="str">
        <f>'[1]2_ESTRUCTURA_PDM'!J63</f>
        <v>Fortalecimiento de la capacidad institucional, técnica y tecnológica en seguridad</v>
      </c>
      <c r="D348" s="332" t="e">
        <f>#REF!</f>
        <v>#REF!</v>
      </c>
      <c r="E348" s="334" t="e">
        <f>#REF!</f>
        <v>#REF!</v>
      </c>
      <c r="F348" s="79">
        <v>318</v>
      </c>
      <c r="G348" s="86">
        <v>7</v>
      </c>
      <c r="H348" s="79" t="s">
        <v>1725</v>
      </c>
      <c r="I348" s="79" t="s">
        <v>1726</v>
      </c>
      <c r="J348" s="79">
        <v>257</v>
      </c>
      <c r="K348" s="79" t="s">
        <v>202</v>
      </c>
      <c r="L348" s="79" t="s">
        <v>1727</v>
      </c>
      <c r="M348" s="79" t="s">
        <v>1728</v>
      </c>
      <c r="N348" s="79" t="s">
        <v>1729</v>
      </c>
      <c r="O348" s="35" t="s">
        <v>381</v>
      </c>
      <c r="P348" s="79" t="s">
        <v>1730</v>
      </c>
      <c r="Q348" s="79">
        <v>113</v>
      </c>
      <c r="R348" s="82">
        <v>257</v>
      </c>
      <c r="S348" s="82">
        <v>257</v>
      </c>
      <c r="T348" s="82">
        <v>257</v>
      </c>
      <c r="U348" s="82">
        <v>257</v>
      </c>
      <c r="V348" s="79" t="s">
        <v>65</v>
      </c>
    </row>
    <row r="349" spans="1:22" s="65" customFormat="1" ht="58.5" customHeight="1">
      <c r="A349" s="336"/>
      <c r="B349" s="339"/>
      <c r="C349" s="342"/>
      <c r="D349" s="332"/>
      <c r="E349" s="334"/>
      <c r="F349" s="35">
        <v>319</v>
      </c>
      <c r="G349" s="22">
        <v>7</v>
      </c>
      <c r="H349" s="35" t="s">
        <v>1731</v>
      </c>
      <c r="I349" s="35" t="s">
        <v>1731</v>
      </c>
      <c r="J349" s="35">
        <v>100</v>
      </c>
      <c r="K349" s="35" t="s">
        <v>202</v>
      </c>
      <c r="L349" s="35" t="s">
        <v>1732</v>
      </c>
      <c r="M349" s="35" t="s">
        <v>1733</v>
      </c>
      <c r="N349" s="35" t="s">
        <v>1734</v>
      </c>
      <c r="O349" s="35" t="s">
        <v>381</v>
      </c>
      <c r="P349" s="35" t="s">
        <v>1735</v>
      </c>
      <c r="Q349" s="35">
        <v>100</v>
      </c>
      <c r="R349" s="53">
        <v>100</v>
      </c>
      <c r="S349" s="53">
        <v>100</v>
      </c>
      <c r="T349" s="53">
        <v>100</v>
      </c>
      <c r="U349" s="53">
        <v>100</v>
      </c>
      <c r="V349" s="35" t="s">
        <v>65</v>
      </c>
    </row>
    <row r="350" spans="1:22" s="65" customFormat="1" ht="96.75" customHeight="1">
      <c r="A350" s="336"/>
      <c r="B350" s="339"/>
      <c r="C350" s="342"/>
      <c r="D350" s="332"/>
      <c r="E350" s="334"/>
      <c r="F350" s="35">
        <v>320</v>
      </c>
      <c r="G350" s="22">
        <v>7</v>
      </c>
      <c r="H350" s="35" t="s">
        <v>1736</v>
      </c>
      <c r="I350" s="35" t="s">
        <v>1736</v>
      </c>
      <c r="J350" s="35">
        <v>70</v>
      </c>
      <c r="K350" s="35" t="s">
        <v>185</v>
      </c>
      <c r="L350" s="35" t="s">
        <v>1737</v>
      </c>
      <c r="M350" s="35" t="s">
        <v>1738</v>
      </c>
      <c r="N350" s="35" t="s">
        <v>1738</v>
      </c>
      <c r="O350" s="35" t="s">
        <v>381</v>
      </c>
      <c r="P350" s="35" t="s">
        <v>150</v>
      </c>
      <c r="Q350" s="35" t="s">
        <v>35</v>
      </c>
      <c r="R350" s="53">
        <v>0</v>
      </c>
      <c r="S350" s="53">
        <v>20</v>
      </c>
      <c r="T350" s="53">
        <v>50</v>
      </c>
      <c r="U350" s="53">
        <v>70</v>
      </c>
      <c r="V350" s="35" t="s">
        <v>65</v>
      </c>
    </row>
    <row r="351" spans="1:22" s="65" customFormat="1" ht="57" customHeight="1">
      <c r="A351" s="336"/>
      <c r="B351" s="339"/>
      <c r="C351" s="342"/>
      <c r="D351" s="332"/>
      <c r="E351" s="334"/>
      <c r="F351" s="35">
        <v>321</v>
      </c>
      <c r="G351" s="22">
        <v>8</v>
      </c>
      <c r="H351" s="35" t="s">
        <v>1739</v>
      </c>
      <c r="I351" s="35" t="s">
        <v>1739</v>
      </c>
      <c r="J351" s="40">
        <f>274*1.08</f>
        <v>295.92</v>
      </c>
      <c r="K351" s="35" t="s">
        <v>185</v>
      </c>
      <c r="L351" s="35" t="s">
        <v>1740</v>
      </c>
      <c r="M351" s="35" t="s">
        <v>1741</v>
      </c>
      <c r="N351" s="35" t="s">
        <v>1742</v>
      </c>
      <c r="O351" s="35" t="s">
        <v>381</v>
      </c>
      <c r="P351" s="35" t="s">
        <v>1743</v>
      </c>
      <c r="Q351" s="35">
        <v>274</v>
      </c>
      <c r="R351" s="53">
        <f>+Q351+5</f>
        <v>279</v>
      </c>
      <c r="S351" s="53">
        <f>R351+6</f>
        <v>285</v>
      </c>
      <c r="T351" s="53">
        <f>S351+6</f>
        <v>291</v>
      </c>
      <c r="U351" s="53">
        <f>T351+5</f>
        <v>296</v>
      </c>
      <c r="V351" s="35" t="s">
        <v>65</v>
      </c>
    </row>
    <row r="352" spans="1:22" s="65" customFormat="1" ht="63" customHeight="1">
      <c r="A352" s="336"/>
      <c r="B352" s="339"/>
      <c r="C352" s="342"/>
      <c r="D352" s="332"/>
      <c r="E352" s="334"/>
      <c r="F352" s="35">
        <v>322</v>
      </c>
      <c r="G352" s="22">
        <v>8</v>
      </c>
      <c r="H352" s="35" t="s">
        <v>1744</v>
      </c>
      <c r="I352" s="35" t="s">
        <v>1744</v>
      </c>
      <c r="J352" s="35">
        <v>200</v>
      </c>
      <c r="K352" s="35" t="s">
        <v>185</v>
      </c>
      <c r="L352" s="35" t="s">
        <v>1745</v>
      </c>
      <c r="M352" s="35" t="s">
        <v>1746</v>
      </c>
      <c r="N352" s="35" t="s">
        <v>1746</v>
      </c>
      <c r="O352" s="35" t="s">
        <v>381</v>
      </c>
      <c r="P352" s="35" t="s">
        <v>1747</v>
      </c>
      <c r="Q352" s="35" t="s">
        <v>35</v>
      </c>
      <c r="R352" s="53">
        <v>50</v>
      </c>
      <c r="S352" s="53">
        <v>100</v>
      </c>
      <c r="T352" s="53">
        <v>150</v>
      </c>
      <c r="U352" s="53">
        <v>200</v>
      </c>
      <c r="V352" s="35" t="s">
        <v>65</v>
      </c>
    </row>
    <row r="353" spans="1:22" s="65" customFormat="1" ht="75.75" customHeight="1">
      <c r="A353" s="336"/>
      <c r="B353" s="339"/>
      <c r="C353" s="342"/>
      <c r="D353" s="332"/>
      <c r="E353" s="334"/>
      <c r="F353" s="35">
        <v>323</v>
      </c>
      <c r="G353" s="22">
        <v>7</v>
      </c>
      <c r="H353" s="35" t="s">
        <v>1748</v>
      </c>
      <c r="I353" s="35" t="s">
        <v>1748</v>
      </c>
      <c r="J353" s="35">
        <v>1</v>
      </c>
      <c r="K353" s="35" t="s">
        <v>13</v>
      </c>
      <c r="L353" s="35" t="s">
        <v>1749</v>
      </c>
      <c r="M353" s="35" t="s">
        <v>1750</v>
      </c>
      <c r="N353" s="35" t="s">
        <v>1751</v>
      </c>
      <c r="O353" s="35" t="s">
        <v>381</v>
      </c>
      <c r="P353" s="35" t="s">
        <v>58</v>
      </c>
      <c r="Q353" s="35">
        <v>0</v>
      </c>
      <c r="R353" s="53">
        <v>1</v>
      </c>
      <c r="S353" s="53">
        <v>0</v>
      </c>
      <c r="T353" s="53">
        <v>0</v>
      </c>
      <c r="U353" s="53">
        <v>0</v>
      </c>
      <c r="V353" s="35" t="s">
        <v>65</v>
      </c>
    </row>
    <row r="354" spans="1:22" s="65" customFormat="1" ht="73.5" customHeight="1">
      <c r="A354" s="336"/>
      <c r="B354" s="339"/>
      <c r="C354" s="342"/>
      <c r="D354" s="332"/>
      <c r="E354" s="334"/>
      <c r="F354" s="35">
        <v>324</v>
      </c>
      <c r="G354" s="22">
        <v>7</v>
      </c>
      <c r="H354" s="35" t="s">
        <v>1752</v>
      </c>
      <c r="I354" s="35" t="s">
        <v>1752</v>
      </c>
      <c r="J354" s="35">
        <v>8</v>
      </c>
      <c r="K354" s="35" t="s">
        <v>185</v>
      </c>
      <c r="L354" s="35" t="s">
        <v>1753</v>
      </c>
      <c r="M354" s="35" t="s">
        <v>1754</v>
      </c>
      <c r="N354" s="35" t="s">
        <v>1755</v>
      </c>
      <c r="O354" s="35" t="s">
        <v>381</v>
      </c>
      <c r="P354" s="35" t="s">
        <v>1756</v>
      </c>
      <c r="Q354" s="35" t="s">
        <v>35</v>
      </c>
      <c r="R354" s="53">
        <v>0</v>
      </c>
      <c r="S354" s="53">
        <v>4</v>
      </c>
      <c r="T354" s="53">
        <v>8</v>
      </c>
      <c r="U354" s="68" t="s">
        <v>82</v>
      </c>
      <c r="V354" s="35" t="s">
        <v>65</v>
      </c>
    </row>
    <row r="355" spans="1:22" s="65" customFormat="1" ht="71.25" customHeight="1">
      <c r="A355" s="336"/>
      <c r="B355" s="339"/>
      <c r="C355" s="342"/>
      <c r="D355" s="332"/>
      <c r="E355" s="334"/>
      <c r="F355" s="35">
        <v>325</v>
      </c>
      <c r="G355" s="22">
        <v>7</v>
      </c>
      <c r="H355" s="35" t="s">
        <v>1757</v>
      </c>
      <c r="I355" s="35" t="s">
        <v>1758</v>
      </c>
      <c r="J355" s="35">
        <v>20</v>
      </c>
      <c r="K355" s="35" t="s">
        <v>96</v>
      </c>
      <c r="L355" s="35" t="s">
        <v>1759</v>
      </c>
      <c r="M355" s="35" t="s">
        <v>1760</v>
      </c>
      <c r="N355" s="35" t="s">
        <v>1761</v>
      </c>
      <c r="O355" s="35" t="s">
        <v>381</v>
      </c>
      <c r="P355" s="35" t="s">
        <v>1756</v>
      </c>
      <c r="Q355" s="35">
        <v>12</v>
      </c>
      <c r="R355" s="53">
        <v>0</v>
      </c>
      <c r="S355" s="53">
        <v>5</v>
      </c>
      <c r="T355" s="53">
        <v>20</v>
      </c>
      <c r="U355" s="68" t="s">
        <v>82</v>
      </c>
      <c r="V355" s="35" t="s">
        <v>65</v>
      </c>
    </row>
    <row r="356" spans="1:22" s="65" customFormat="1" ht="59.25" customHeight="1">
      <c r="A356" s="336"/>
      <c r="B356" s="339"/>
      <c r="C356" s="342"/>
      <c r="D356" s="332"/>
      <c r="E356" s="334"/>
      <c r="F356" s="35">
        <v>326</v>
      </c>
      <c r="G356" s="22">
        <v>7</v>
      </c>
      <c r="H356" s="35" t="s">
        <v>1762</v>
      </c>
      <c r="I356" s="35" t="s">
        <v>1762</v>
      </c>
      <c r="J356" s="35">
        <v>12</v>
      </c>
      <c r="K356" s="35" t="s">
        <v>96</v>
      </c>
      <c r="L356" s="35" t="s">
        <v>1763</v>
      </c>
      <c r="M356" s="35" t="s">
        <v>1764</v>
      </c>
      <c r="N356" s="35" t="s">
        <v>1765</v>
      </c>
      <c r="O356" s="35" t="s">
        <v>381</v>
      </c>
      <c r="P356" s="35" t="s">
        <v>1766</v>
      </c>
      <c r="Q356" s="35">
        <v>208</v>
      </c>
      <c r="R356" s="53">
        <v>0</v>
      </c>
      <c r="S356" s="53">
        <v>3</v>
      </c>
      <c r="T356" s="53">
        <v>6</v>
      </c>
      <c r="U356" s="53">
        <v>12</v>
      </c>
      <c r="V356" s="35" t="s">
        <v>65</v>
      </c>
    </row>
    <row r="357" spans="1:22" s="65" customFormat="1" ht="68.25" customHeight="1">
      <c r="A357" s="336"/>
      <c r="B357" s="339"/>
      <c r="C357" s="342"/>
      <c r="D357" s="332"/>
      <c r="E357" s="334"/>
      <c r="F357" s="35">
        <v>327</v>
      </c>
      <c r="G357" s="22">
        <v>7</v>
      </c>
      <c r="H357" s="35" t="s">
        <v>1767</v>
      </c>
      <c r="I357" s="35" t="s">
        <v>1767</v>
      </c>
      <c r="J357" s="35">
        <v>96</v>
      </c>
      <c r="K357" s="35" t="s">
        <v>96</v>
      </c>
      <c r="L357" s="35" t="s">
        <v>1768</v>
      </c>
      <c r="M357" s="35" t="s">
        <v>1769</v>
      </c>
      <c r="N357" s="35" t="s">
        <v>1770</v>
      </c>
      <c r="O357" s="35" t="s">
        <v>381</v>
      </c>
      <c r="P357" s="35" t="s">
        <v>1766</v>
      </c>
      <c r="Q357" s="35">
        <v>1492</v>
      </c>
      <c r="R357" s="53">
        <v>0</v>
      </c>
      <c r="S357" s="53">
        <v>30</v>
      </c>
      <c r="T357" s="53">
        <v>70</v>
      </c>
      <c r="U357" s="53">
        <v>96</v>
      </c>
      <c r="V357" s="35" t="s">
        <v>65</v>
      </c>
    </row>
    <row r="358" spans="1:22" s="65" customFormat="1" ht="111.75" customHeight="1">
      <c r="A358" s="336"/>
      <c r="B358" s="339"/>
      <c r="C358" s="342"/>
      <c r="D358" s="332"/>
      <c r="E358" s="334"/>
      <c r="F358" s="35">
        <v>328</v>
      </c>
      <c r="G358" s="22">
        <v>4</v>
      </c>
      <c r="H358" s="35" t="s">
        <v>1771</v>
      </c>
      <c r="I358" s="35" t="s">
        <v>1771</v>
      </c>
      <c r="J358" s="57">
        <v>1</v>
      </c>
      <c r="K358" s="35" t="s">
        <v>13</v>
      </c>
      <c r="L358" s="35" t="s">
        <v>1772</v>
      </c>
      <c r="M358" s="35" t="s">
        <v>1773</v>
      </c>
      <c r="N358" s="35" t="s">
        <v>1774</v>
      </c>
      <c r="O358" s="35" t="s">
        <v>381</v>
      </c>
      <c r="P358" s="35" t="s">
        <v>58</v>
      </c>
      <c r="Q358" s="35">
        <v>0</v>
      </c>
      <c r="R358" s="53">
        <v>1</v>
      </c>
      <c r="S358" s="53">
        <v>0</v>
      </c>
      <c r="T358" s="53">
        <v>0</v>
      </c>
      <c r="U358" s="53">
        <v>0</v>
      </c>
      <c r="V358" s="35" t="s">
        <v>65</v>
      </c>
    </row>
    <row r="359" spans="1:22" s="65" customFormat="1" ht="108" customHeight="1">
      <c r="A359" s="336"/>
      <c r="B359" s="339"/>
      <c r="C359" s="342"/>
      <c r="D359" s="332"/>
      <c r="E359" s="334"/>
      <c r="F359" s="35">
        <v>329</v>
      </c>
      <c r="G359" s="22">
        <v>10</v>
      </c>
      <c r="H359" s="35" t="s">
        <v>1775</v>
      </c>
      <c r="I359" s="35" t="s">
        <v>1775</v>
      </c>
      <c r="J359" s="57">
        <v>8600</v>
      </c>
      <c r="K359" s="35" t="s">
        <v>185</v>
      </c>
      <c r="L359" s="35" t="s">
        <v>1776</v>
      </c>
      <c r="M359" s="35" t="s">
        <v>1777</v>
      </c>
      <c r="N359" s="35" t="s">
        <v>1777</v>
      </c>
      <c r="O359" s="35" t="s">
        <v>381</v>
      </c>
      <c r="P359" s="35" t="s">
        <v>1778</v>
      </c>
      <c r="Q359" s="35">
        <v>7945</v>
      </c>
      <c r="R359" s="58">
        <f>+$J$359/4</f>
        <v>2150</v>
      </c>
      <c r="S359" s="58">
        <f>+$J$359/4</f>
        <v>2150</v>
      </c>
      <c r="T359" s="58">
        <f>+$J$359/4</f>
        <v>2150</v>
      </c>
      <c r="U359" s="58">
        <f>+$J$359/4</f>
        <v>2150</v>
      </c>
      <c r="V359" s="35" t="s">
        <v>65</v>
      </c>
    </row>
    <row r="360" spans="1:22" s="65" customFormat="1" ht="57.75" customHeight="1">
      <c r="A360" s="336"/>
      <c r="B360" s="339"/>
      <c r="C360" s="342"/>
      <c r="D360" s="332"/>
      <c r="E360" s="334"/>
      <c r="F360" s="331">
        <v>330</v>
      </c>
      <c r="G360" s="333">
        <v>7</v>
      </c>
      <c r="H360" s="331" t="s">
        <v>1779</v>
      </c>
      <c r="I360" s="331" t="s">
        <v>1779</v>
      </c>
      <c r="J360" s="35">
        <v>1</v>
      </c>
      <c r="K360" s="35" t="s">
        <v>96</v>
      </c>
      <c r="L360" s="35" t="s">
        <v>1780</v>
      </c>
      <c r="M360" s="331" t="s">
        <v>1781</v>
      </c>
      <c r="N360" s="35" t="s">
        <v>1782</v>
      </c>
      <c r="O360" s="33" t="s">
        <v>405</v>
      </c>
      <c r="P360" s="331" t="s">
        <v>1783</v>
      </c>
      <c r="Q360" s="35" t="s">
        <v>35</v>
      </c>
      <c r="R360" s="53">
        <v>0</v>
      </c>
      <c r="S360" s="53">
        <v>1</v>
      </c>
      <c r="T360" s="53">
        <v>1</v>
      </c>
      <c r="U360" s="53">
        <v>1</v>
      </c>
      <c r="V360" s="331" t="s">
        <v>65</v>
      </c>
    </row>
    <row r="361" spans="1:22" s="65" customFormat="1" ht="46.5" customHeight="1">
      <c r="A361" s="336"/>
      <c r="B361" s="339"/>
      <c r="C361" s="342"/>
      <c r="D361" s="332"/>
      <c r="E361" s="334"/>
      <c r="F361" s="361"/>
      <c r="G361" s="356"/>
      <c r="H361" s="361"/>
      <c r="I361" s="361"/>
      <c r="J361" s="35">
        <v>1</v>
      </c>
      <c r="K361" s="35" t="s">
        <v>13</v>
      </c>
      <c r="L361" s="35" t="s">
        <v>1784</v>
      </c>
      <c r="M361" s="361"/>
      <c r="N361" s="35" t="s">
        <v>1785</v>
      </c>
      <c r="O361" s="35" t="s">
        <v>381</v>
      </c>
      <c r="P361" s="361"/>
      <c r="Q361" s="35">
        <v>0</v>
      </c>
      <c r="R361" s="53">
        <v>0</v>
      </c>
      <c r="S361" s="53">
        <v>1</v>
      </c>
      <c r="T361" s="53">
        <v>0</v>
      </c>
      <c r="U361" s="53">
        <v>0</v>
      </c>
      <c r="V361" s="361"/>
    </row>
    <row r="362" spans="1:22" s="65" customFormat="1" ht="111" customHeight="1">
      <c r="A362" s="336"/>
      <c r="B362" s="339"/>
      <c r="C362" s="364"/>
      <c r="D362" s="361"/>
      <c r="E362" s="356"/>
      <c r="F362" s="35">
        <v>331</v>
      </c>
      <c r="G362" s="22">
        <v>7</v>
      </c>
      <c r="H362" s="35" t="s">
        <v>1786</v>
      </c>
      <c r="I362" s="35" t="s">
        <v>1786</v>
      </c>
      <c r="J362" s="35">
        <v>3</v>
      </c>
      <c r="K362" s="35" t="s">
        <v>96</v>
      </c>
      <c r="L362" s="35" t="s">
        <v>1787</v>
      </c>
      <c r="M362" s="35" t="s">
        <v>1788</v>
      </c>
      <c r="N362" s="35" t="s">
        <v>1789</v>
      </c>
      <c r="O362" s="35" t="s">
        <v>381</v>
      </c>
      <c r="P362" s="35" t="s">
        <v>58</v>
      </c>
      <c r="Q362" s="35">
        <v>0</v>
      </c>
      <c r="R362" s="53">
        <v>0</v>
      </c>
      <c r="S362" s="53">
        <v>1</v>
      </c>
      <c r="T362" s="53">
        <v>2</v>
      </c>
      <c r="U362" s="53">
        <v>3</v>
      </c>
      <c r="V362" s="35" t="s">
        <v>65</v>
      </c>
    </row>
    <row r="363" spans="1:22" ht="68.25" customHeight="1">
      <c r="A363" s="362" t="str">
        <f>'[1]2_ESTRUCTURA_PDM'!H64</f>
        <v>4.2.02</v>
      </c>
      <c r="B363" s="339">
        <f>'[1]2_ESTRUCTURA_PDM'!I64</f>
        <v>50</v>
      </c>
      <c r="C363" s="363" t="str">
        <f>'[1]2_ESTRUCTURA_PDM'!J64</f>
        <v>Gestión para la convivencia y cultura ciudadana</v>
      </c>
      <c r="D363" s="331" t="e">
        <f>#REF!</f>
        <v>#REF!</v>
      </c>
      <c r="E363" s="333" t="e">
        <f>#REF!</f>
        <v>#REF!</v>
      </c>
      <c r="F363" s="35">
        <v>332</v>
      </c>
      <c r="G363" s="22">
        <v>11</v>
      </c>
      <c r="H363" s="35" t="s">
        <v>1790</v>
      </c>
      <c r="I363" s="35" t="s">
        <v>1790</v>
      </c>
      <c r="J363" s="57">
        <v>20000</v>
      </c>
      <c r="K363" s="35" t="s">
        <v>185</v>
      </c>
      <c r="L363" s="35" t="s">
        <v>1791</v>
      </c>
      <c r="M363" s="35" t="s">
        <v>1792</v>
      </c>
      <c r="N363" s="35" t="s">
        <v>1792</v>
      </c>
      <c r="O363" s="35" t="s">
        <v>381</v>
      </c>
      <c r="P363" s="35" t="s">
        <v>1793</v>
      </c>
      <c r="Q363" s="57">
        <v>5000</v>
      </c>
      <c r="R363" s="58">
        <v>5000</v>
      </c>
      <c r="S363" s="58">
        <v>10000</v>
      </c>
      <c r="T363" s="58">
        <v>15000</v>
      </c>
      <c r="U363" s="58">
        <v>20000</v>
      </c>
      <c r="V363" s="35" t="s">
        <v>65</v>
      </c>
    </row>
    <row r="364" spans="1:22" ht="63" customHeight="1">
      <c r="A364" s="336"/>
      <c r="B364" s="339"/>
      <c r="C364" s="342"/>
      <c r="D364" s="332"/>
      <c r="E364" s="334"/>
      <c r="F364" s="35">
        <v>333</v>
      </c>
      <c r="G364" s="22">
        <v>11</v>
      </c>
      <c r="H364" s="35" t="s">
        <v>1794</v>
      </c>
      <c r="I364" s="35" t="s">
        <v>1794</v>
      </c>
      <c r="J364" s="35">
        <v>12</v>
      </c>
      <c r="K364" s="35" t="s">
        <v>96</v>
      </c>
      <c r="L364" s="35" t="s">
        <v>1795</v>
      </c>
      <c r="M364" s="35" t="s">
        <v>1796</v>
      </c>
      <c r="N364" s="35" t="s">
        <v>1797</v>
      </c>
      <c r="O364" s="35" t="s">
        <v>381</v>
      </c>
      <c r="P364" s="35" t="s">
        <v>1798</v>
      </c>
      <c r="Q364" s="35">
        <v>254</v>
      </c>
      <c r="R364" s="53">
        <v>0</v>
      </c>
      <c r="S364" s="53">
        <v>3</v>
      </c>
      <c r="T364" s="53">
        <v>9</v>
      </c>
      <c r="U364" s="53">
        <v>12</v>
      </c>
      <c r="V364" s="35" t="s">
        <v>65</v>
      </c>
    </row>
    <row r="365" spans="1:22" ht="53.25" customHeight="1">
      <c r="A365" s="336"/>
      <c r="B365" s="339"/>
      <c r="C365" s="342"/>
      <c r="D365" s="332"/>
      <c r="E365" s="334"/>
      <c r="F365" s="35">
        <v>334</v>
      </c>
      <c r="G365" s="22">
        <v>11</v>
      </c>
      <c r="H365" s="35" t="s">
        <v>1799</v>
      </c>
      <c r="I365" s="35" t="s">
        <v>1799</v>
      </c>
      <c r="J365" s="35">
        <v>12</v>
      </c>
      <c r="K365" s="35" t="s">
        <v>96</v>
      </c>
      <c r="L365" s="35" t="s">
        <v>1800</v>
      </c>
      <c r="M365" s="35" t="s">
        <v>1801</v>
      </c>
      <c r="N365" s="35" t="s">
        <v>1802</v>
      </c>
      <c r="O365" s="35" t="s">
        <v>381</v>
      </c>
      <c r="P365" s="35" t="s">
        <v>1803</v>
      </c>
      <c r="Q365" s="35">
        <v>6</v>
      </c>
      <c r="R365" s="53">
        <v>0</v>
      </c>
      <c r="S365" s="53">
        <v>3</v>
      </c>
      <c r="T365" s="53">
        <v>9</v>
      </c>
      <c r="U365" s="53">
        <v>12</v>
      </c>
      <c r="V365" s="35" t="s">
        <v>65</v>
      </c>
    </row>
    <row r="366" spans="1:22" ht="82.5" customHeight="1">
      <c r="A366" s="336"/>
      <c r="B366" s="339"/>
      <c r="C366" s="342"/>
      <c r="D366" s="332"/>
      <c r="E366" s="334"/>
      <c r="F366" s="35">
        <v>335</v>
      </c>
      <c r="G366" s="22">
        <v>12</v>
      </c>
      <c r="H366" s="35" t="s">
        <v>1804</v>
      </c>
      <c r="I366" s="35" t="s">
        <v>1804</v>
      </c>
      <c r="J366" s="35">
        <v>8</v>
      </c>
      <c r="K366" s="35" t="s">
        <v>185</v>
      </c>
      <c r="L366" s="35" t="s">
        <v>1805</v>
      </c>
      <c r="M366" s="35" t="s">
        <v>1806</v>
      </c>
      <c r="N366" s="35" t="s">
        <v>1807</v>
      </c>
      <c r="O366" s="35" t="s">
        <v>381</v>
      </c>
      <c r="P366" s="35" t="s">
        <v>1808</v>
      </c>
      <c r="Q366" s="35">
        <v>0</v>
      </c>
      <c r="R366" s="53">
        <v>2</v>
      </c>
      <c r="S366" s="53">
        <v>4</v>
      </c>
      <c r="T366" s="53">
        <v>6</v>
      </c>
      <c r="U366" s="53">
        <v>8</v>
      </c>
      <c r="V366" s="35" t="s">
        <v>65</v>
      </c>
    </row>
    <row r="367" spans="1:22" ht="105.75" customHeight="1">
      <c r="A367" s="336"/>
      <c r="B367" s="339"/>
      <c r="C367" s="342"/>
      <c r="D367" s="332"/>
      <c r="E367" s="334"/>
      <c r="F367" s="35">
        <v>336</v>
      </c>
      <c r="G367" s="22">
        <v>11</v>
      </c>
      <c r="H367" s="35" t="s">
        <v>1809</v>
      </c>
      <c r="I367" s="35" t="s">
        <v>1809</v>
      </c>
      <c r="J367" s="35">
        <f>120*1.2</f>
        <v>144</v>
      </c>
      <c r="K367" s="35" t="s">
        <v>185</v>
      </c>
      <c r="L367" s="35" t="s">
        <v>1810</v>
      </c>
      <c r="M367" s="35" t="s">
        <v>1811</v>
      </c>
      <c r="N367" s="35" t="s">
        <v>1812</v>
      </c>
      <c r="O367" s="35" t="s">
        <v>381</v>
      </c>
      <c r="P367" s="35" t="s">
        <v>1813</v>
      </c>
      <c r="Q367" s="35">
        <v>120</v>
      </c>
      <c r="R367" s="53">
        <f>+Q367*1.05</f>
        <v>126</v>
      </c>
      <c r="S367" s="53">
        <f>Q367*1.1</f>
        <v>132</v>
      </c>
      <c r="T367" s="53">
        <f>Q367*1.15</f>
        <v>138</v>
      </c>
      <c r="U367" s="53">
        <f>Q367*1.2</f>
        <v>144</v>
      </c>
      <c r="V367" s="35" t="s">
        <v>65</v>
      </c>
    </row>
    <row r="368" spans="1:22" ht="64.5" customHeight="1">
      <c r="A368" s="336"/>
      <c r="B368" s="339"/>
      <c r="C368" s="342"/>
      <c r="D368" s="332"/>
      <c r="E368" s="334"/>
      <c r="F368" s="35">
        <v>337</v>
      </c>
      <c r="G368" s="22">
        <v>11</v>
      </c>
      <c r="H368" s="35" t="s">
        <v>1814</v>
      </c>
      <c r="I368" s="35" t="s">
        <v>1814</v>
      </c>
      <c r="J368" s="35">
        <v>1</v>
      </c>
      <c r="K368" s="35" t="s">
        <v>13</v>
      </c>
      <c r="L368" s="35" t="s">
        <v>1815</v>
      </c>
      <c r="M368" s="35" t="s">
        <v>1816</v>
      </c>
      <c r="N368" s="35" t="s">
        <v>1816</v>
      </c>
      <c r="O368" s="35" t="s">
        <v>381</v>
      </c>
      <c r="P368" s="35" t="s">
        <v>58</v>
      </c>
      <c r="Q368" s="35">
        <v>0</v>
      </c>
      <c r="R368" s="53">
        <v>0</v>
      </c>
      <c r="S368" s="53">
        <v>1</v>
      </c>
      <c r="T368" s="53">
        <v>0</v>
      </c>
      <c r="U368" s="53">
        <v>0</v>
      </c>
      <c r="V368" s="35" t="s">
        <v>65</v>
      </c>
    </row>
    <row r="369" spans="1:22" ht="144.75" customHeight="1">
      <c r="A369" s="336"/>
      <c r="B369" s="339"/>
      <c r="C369" s="342"/>
      <c r="D369" s="332"/>
      <c r="E369" s="334"/>
      <c r="F369" s="35">
        <v>338</v>
      </c>
      <c r="G369" s="22">
        <v>11</v>
      </c>
      <c r="H369" s="35" t="s">
        <v>1817</v>
      </c>
      <c r="I369" s="35" t="s">
        <v>1817</v>
      </c>
      <c r="J369" s="35">
        <v>40</v>
      </c>
      <c r="K369" s="35" t="s">
        <v>96</v>
      </c>
      <c r="L369" s="35" t="s">
        <v>1818</v>
      </c>
      <c r="M369" s="35" t="s">
        <v>1819</v>
      </c>
      <c r="N369" s="35" t="s">
        <v>1820</v>
      </c>
      <c r="O369" s="35" t="s">
        <v>381</v>
      </c>
      <c r="P369" s="35" t="s">
        <v>1821</v>
      </c>
      <c r="Q369" s="35"/>
      <c r="R369" s="53">
        <v>10</v>
      </c>
      <c r="S369" s="53">
        <v>20</v>
      </c>
      <c r="T369" s="53">
        <v>30</v>
      </c>
      <c r="U369" s="53">
        <v>40</v>
      </c>
      <c r="V369" s="35" t="s">
        <v>65</v>
      </c>
    </row>
    <row r="370" spans="1:22" ht="104.25" customHeight="1">
      <c r="A370" s="336"/>
      <c r="B370" s="339"/>
      <c r="C370" s="342"/>
      <c r="D370" s="332"/>
      <c r="E370" s="334"/>
      <c r="F370" s="35">
        <v>339</v>
      </c>
      <c r="G370" s="22">
        <v>11</v>
      </c>
      <c r="H370" s="35" t="s">
        <v>1822</v>
      </c>
      <c r="I370" s="35" t="s">
        <v>1823</v>
      </c>
      <c r="J370" s="35">
        <v>60</v>
      </c>
      <c r="K370" s="35" t="s">
        <v>96</v>
      </c>
      <c r="L370" s="35" t="s">
        <v>1824</v>
      </c>
      <c r="M370" s="35" t="s">
        <v>1825</v>
      </c>
      <c r="N370" s="35" t="s">
        <v>1826</v>
      </c>
      <c r="O370" s="35" t="s">
        <v>381</v>
      </c>
      <c r="P370" s="35" t="s">
        <v>58</v>
      </c>
      <c r="Q370" s="35">
        <v>0</v>
      </c>
      <c r="R370" s="53">
        <v>10</v>
      </c>
      <c r="S370" s="53">
        <v>20</v>
      </c>
      <c r="T370" s="53">
        <v>30</v>
      </c>
      <c r="U370" s="53">
        <v>60</v>
      </c>
      <c r="V370" s="35" t="s">
        <v>65</v>
      </c>
    </row>
    <row r="371" spans="1:22" ht="84" customHeight="1">
      <c r="A371" s="337"/>
      <c r="B371" s="340"/>
      <c r="C371" s="342"/>
      <c r="D371" s="332"/>
      <c r="E371" s="334"/>
      <c r="F371" s="33">
        <v>340</v>
      </c>
      <c r="G371" s="32">
        <v>11</v>
      </c>
      <c r="H371" s="33" t="s">
        <v>1827</v>
      </c>
      <c r="I371" s="33" t="s">
        <v>1828</v>
      </c>
      <c r="J371" s="33">
        <f>90*1.4</f>
        <v>125.99999999999999</v>
      </c>
      <c r="K371" s="33" t="s">
        <v>185</v>
      </c>
      <c r="L371" s="33" t="s">
        <v>1829</v>
      </c>
      <c r="M371" s="33" t="s">
        <v>1830</v>
      </c>
      <c r="N371" s="33" t="s">
        <v>1831</v>
      </c>
      <c r="O371" s="35" t="s">
        <v>381</v>
      </c>
      <c r="P371" s="33" t="s">
        <v>1832</v>
      </c>
      <c r="Q371" s="33">
        <v>90</v>
      </c>
      <c r="R371" s="45">
        <f>Q371</f>
        <v>90</v>
      </c>
      <c r="S371" s="45">
        <f>Q371*1.1</f>
        <v>99.000000000000014</v>
      </c>
      <c r="T371" s="45">
        <f>Q371*1.3</f>
        <v>117</v>
      </c>
      <c r="U371" s="45">
        <f>Q371*1.4</f>
        <v>125.99999999999999</v>
      </c>
      <c r="V371" s="33" t="s">
        <v>65</v>
      </c>
    </row>
    <row r="372" spans="1:22" s="20" customFormat="1" ht="12.75">
      <c r="A372" s="119" t="s">
        <v>151</v>
      </c>
      <c r="B372" s="120"/>
      <c r="C372" s="119"/>
      <c r="D372" s="120"/>
      <c r="E372" s="120"/>
      <c r="F372" s="120"/>
      <c r="G372" s="120"/>
      <c r="H372" s="120"/>
      <c r="I372" s="120"/>
      <c r="J372" s="120"/>
      <c r="K372" s="120"/>
      <c r="L372" s="120"/>
      <c r="M372" s="120"/>
      <c r="N372" s="120"/>
      <c r="O372" s="121"/>
      <c r="P372" s="120"/>
      <c r="Q372" s="120"/>
      <c r="R372" s="120"/>
      <c r="S372" s="120"/>
      <c r="T372" s="120"/>
      <c r="U372" s="120"/>
      <c r="V372" s="122"/>
    </row>
    <row r="373" spans="1:22" ht="108" customHeight="1">
      <c r="A373" s="335" t="str">
        <f>'[1]2_ESTRUCTURA_PDM'!H65</f>
        <v>4.3.01</v>
      </c>
      <c r="B373" s="338">
        <f>'[1]2_ESTRUCTURA_PDM'!I65</f>
        <v>35</v>
      </c>
      <c r="C373" s="357" t="str">
        <f>'[1]2_ESTRUCTURA_PDM'!J65</f>
        <v>Procesos integrales de reparación, reconocimiento y acompañamiento a víctimas y desplazados, en el restablecimiento de derechos e integración en los espacios de desarrollo económico, político, cultural y social de la ciudad</v>
      </c>
      <c r="D373" s="332" t="e">
        <f>#REF!</f>
        <v>#REF!</v>
      </c>
      <c r="E373" s="334" t="e">
        <f>#REF!</f>
        <v>#REF!</v>
      </c>
      <c r="F373" s="79">
        <v>341</v>
      </c>
      <c r="G373" s="86">
        <v>50</v>
      </c>
      <c r="H373" s="79" t="s">
        <v>1833</v>
      </c>
      <c r="I373" s="79" t="s">
        <v>1834</v>
      </c>
      <c r="J373" s="79">
        <v>1</v>
      </c>
      <c r="K373" s="79" t="s">
        <v>202</v>
      </c>
      <c r="L373" s="79" t="s">
        <v>1835</v>
      </c>
      <c r="M373" s="79" t="s">
        <v>1836</v>
      </c>
      <c r="N373" s="79" t="s">
        <v>1837</v>
      </c>
      <c r="O373" s="33" t="s">
        <v>405</v>
      </c>
      <c r="P373" s="79" t="s">
        <v>152</v>
      </c>
      <c r="Q373" s="79">
        <v>0</v>
      </c>
      <c r="R373" s="82">
        <v>1</v>
      </c>
      <c r="S373" s="82">
        <v>1</v>
      </c>
      <c r="T373" s="82">
        <v>1</v>
      </c>
      <c r="U373" s="82">
        <v>1</v>
      </c>
      <c r="V373" s="79" t="s">
        <v>65</v>
      </c>
    </row>
    <row r="374" spans="1:22" ht="96" customHeight="1">
      <c r="A374" s="336"/>
      <c r="B374" s="339"/>
      <c r="C374" s="354"/>
      <c r="D374" s="361"/>
      <c r="E374" s="356"/>
      <c r="F374" s="35">
        <v>342</v>
      </c>
      <c r="G374" s="22">
        <v>50</v>
      </c>
      <c r="H374" s="35" t="s">
        <v>1838</v>
      </c>
      <c r="I374" s="35" t="s">
        <v>1838</v>
      </c>
      <c r="J374" s="35">
        <v>1</v>
      </c>
      <c r="K374" s="35" t="s">
        <v>202</v>
      </c>
      <c r="L374" s="35" t="s">
        <v>1839</v>
      </c>
      <c r="M374" s="35" t="s">
        <v>1840</v>
      </c>
      <c r="N374" s="35" t="s">
        <v>1841</v>
      </c>
      <c r="O374" s="33" t="s">
        <v>405</v>
      </c>
      <c r="P374" s="35" t="s">
        <v>1842</v>
      </c>
      <c r="Q374" s="35" t="s">
        <v>35</v>
      </c>
      <c r="R374" s="53">
        <v>0</v>
      </c>
      <c r="S374" s="53">
        <v>1</v>
      </c>
      <c r="T374" s="53">
        <v>1</v>
      </c>
      <c r="U374" s="53">
        <v>1</v>
      </c>
      <c r="V374" s="35" t="s">
        <v>65</v>
      </c>
    </row>
    <row r="375" spans="1:22" ht="63.75" customHeight="1">
      <c r="A375" s="336"/>
      <c r="B375" s="339"/>
      <c r="C375" s="358"/>
      <c r="D375" s="35" t="e">
        <f>#REF!</f>
        <v>#REF!</v>
      </c>
      <c r="E375" s="22" t="e">
        <f>#REF!</f>
        <v>#REF!</v>
      </c>
      <c r="F375" s="35">
        <v>343</v>
      </c>
      <c r="G375" s="22">
        <v>100</v>
      </c>
      <c r="H375" s="35" t="s">
        <v>1843</v>
      </c>
      <c r="I375" s="35" t="s">
        <v>1843</v>
      </c>
      <c r="J375" s="35">
        <v>1</v>
      </c>
      <c r="K375" s="35" t="s">
        <v>13</v>
      </c>
      <c r="L375" s="35" t="s">
        <v>1844</v>
      </c>
      <c r="M375" s="35" t="s">
        <v>1845</v>
      </c>
      <c r="N375" s="35" t="s">
        <v>1845</v>
      </c>
      <c r="O375" s="35" t="s">
        <v>381</v>
      </c>
      <c r="P375" s="35" t="s">
        <v>58</v>
      </c>
      <c r="Q375" s="35">
        <v>0</v>
      </c>
      <c r="R375" s="53">
        <v>0</v>
      </c>
      <c r="S375" s="53">
        <v>1</v>
      </c>
      <c r="T375" s="53">
        <v>0</v>
      </c>
      <c r="U375" s="53">
        <v>0</v>
      </c>
      <c r="V375" s="35" t="s">
        <v>65</v>
      </c>
    </row>
    <row r="376" spans="1:22" ht="237" customHeight="1">
      <c r="A376" s="18" t="str">
        <f>'[1]2_ESTRUCTURA_PDM'!H66</f>
        <v>4.3.02</v>
      </c>
      <c r="B376" s="19">
        <f>'[1]2_ESTRUCTURA_PDM'!I66</f>
        <v>30</v>
      </c>
      <c r="C376" s="118" t="str">
        <f>'[1]2_ESTRUCTURA_PDM'!J66</f>
        <v>Procesos de reconciliación y acompañamiento a reintegrados y/o excombatientes, en el restablecimiento de derechos e integración en los espacios de desarrollo económico, político, cultural y social de la ciudad</v>
      </c>
      <c r="D376" s="35" t="e">
        <f>#REF!</f>
        <v>#REF!</v>
      </c>
      <c r="E376" s="22" t="e">
        <f>#REF!</f>
        <v>#REF!</v>
      </c>
      <c r="F376" s="35">
        <v>344</v>
      </c>
      <c r="G376" s="22">
        <v>100</v>
      </c>
      <c r="H376" s="35" t="s">
        <v>1846</v>
      </c>
      <c r="I376" s="35" t="s">
        <v>1847</v>
      </c>
      <c r="J376" s="35">
        <v>1</v>
      </c>
      <c r="K376" s="35" t="s">
        <v>202</v>
      </c>
      <c r="L376" s="35" t="s">
        <v>1848</v>
      </c>
      <c r="M376" s="35" t="s">
        <v>1849</v>
      </c>
      <c r="N376" s="35" t="s">
        <v>1850</v>
      </c>
      <c r="O376" s="33" t="s">
        <v>405</v>
      </c>
      <c r="P376" s="35" t="s">
        <v>58</v>
      </c>
      <c r="Q376" s="35">
        <v>0</v>
      </c>
      <c r="R376" s="53">
        <v>0</v>
      </c>
      <c r="S376" s="53">
        <v>1</v>
      </c>
      <c r="T376" s="53">
        <v>1</v>
      </c>
      <c r="U376" s="53">
        <v>1</v>
      </c>
      <c r="V376" s="35" t="s">
        <v>65</v>
      </c>
    </row>
    <row r="377" spans="1:22" ht="89.25" customHeight="1">
      <c r="A377" s="362" t="str">
        <f>'[1]2_ESTRUCTURA_PDM'!H67</f>
        <v>4.3.03</v>
      </c>
      <c r="B377" s="339">
        <f>'[1]2_ESTRUCTURA_PDM'!I67</f>
        <v>35</v>
      </c>
      <c r="C377" s="363" t="str">
        <f>'[1]2_ESTRUCTURA_PDM'!J67</f>
        <v>Capacidades locales para la construcción de la paz</v>
      </c>
      <c r="D377" s="331" t="e">
        <f>#REF!</f>
        <v>#REF!</v>
      </c>
      <c r="E377" s="333" t="e">
        <f>#REF!</f>
        <v>#REF!</v>
      </c>
      <c r="F377" s="35">
        <v>345</v>
      </c>
      <c r="G377" s="22">
        <v>25</v>
      </c>
      <c r="H377" s="35" t="s">
        <v>1851</v>
      </c>
      <c r="I377" s="35" t="s">
        <v>1851</v>
      </c>
      <c r="J377" s="35">
        <v>1</v>
      </c>
      <c r="K377" s="35" t="s">
        <v>202</v>
      </c>
      <c r="L377" s="35" t="s">
        <v>1852</v>
      </c>
      <c r="M377" s="35" t="s">
        <v>1853</v>
      </c>
      <c r="N377" s="35" t="s">
        <v>1854</v>
      </c>
      <c r="O377" s="33" t="s">
        <v>405</v>
      </c>
      <c r="P377" s="35" t="s">
        <v>58</v>
      </c>
      <c r="Q377" s="35">
        <v>0</v>
      </c>
      <c r="R377" s="53">
        <v>0</v>
      </c>
      <c r="S377" s="53">
        <v>1</v>
      </c>
      <c r="T377" s="53">
        <v>1</v>
      </c>
      <c r="U377" s="53">
        <v>1</v>
      </c>
      <c r="V377" s="35" t="s">
        <v>65</v>
      </c>
    </row>
    <row r="378" spans="1:22" ht="109.5" customHeight="1">
      <c r="A378" s="336"/>
      <c r="B378" s="339"/>
      <c r="C378" s="342"/>
      <c r="D378" s="332"/>
      <c r="E378" s="334"/>
      <c r="F378" s="35">
        <v>346</v>
      </c>
      <c r="G378" s="22">
        <v>25</v>
      </c>
      <c r="H378" s="35" t="s">
        <v>1855</v>
      </c>
      <c r="I378" s="35" t="s">
        <v>1856</v>
      </c>
      <c r="J378" s="35">
        <v>1</v>
      </c>
      <c r="K378" s="35" t="s">
        <v>202</v>
      </c>
      <c r="L378" s="35" t="s">
        <v>1857</v>
      </c>
      <c r="M378" s="35" t="s">
        <v>1858</v>
      </c>
      <c r="N378" s="35" t="s">
        <v>1859</v>
      </c>
      <c r="O378" s="33" t="s">
        <v>405</v>
      </c>
      <c r="P378" s="35" t="s">
        <v>152</v>
      </c>
      <c r="Q378" s="35">
        <v>0</v>
      </c>
      <c r="R378" s="53">
        <v>0</v>
      </c>
      <c r="S378" s="53">
        <v>1</v>
      </c>
      <c r="T378" s="53">
        <v>1</v>
      </c>
      <c r="U378" s="53">
        <v>1</v>
      </c>
      <c r="V378" s="35" t="s">
        <v>65</v>
      </c>
    </row>
    <row r="379" spans="1:22" ht="60.75" customHeight="1">
      <c r="A379" s="336"/>
      <c r="B379" s="339"/>
      <c r="C379" s="342"/>
      <c r="D379" s="332"/>
      <c r="E379" s="334"/>
      <c r="F379" s="35">
        <v>347</v>
      </c>
      <c r="G379" s="22">
        <v>25</v>
      </c>
      <c r="H379" s="35" t="s">
        <v>1860</v>
      </c>
      <c r="I379" s="35" t="s">
        <v>1860</v>
      </c>
      <c r="J379" s="35">
        <v>1</v>
      </c>
      <c r="K379" s="35" t="s">
        <v>202</v>
      </c>
      <c r="L379" s="35" t="s">
        <v>1861</v>
      </c>
      <c r="M379" s="35" t="s">
        <v>1862</v>
      </c>
      <c r="N379" s="35" t="s">
        <v>1863</v>
      </c>
      <c r="O379" s="33" t="s">
        <v>405</v>
      </c>
      <c r="P379" s="35" t="s">
        <v>152</v>
      </c>
      <c r="Q379" s="35">
        <v>0</v>
      </c>
      <c r="R379" s="53">
        <v>0</v>
      </c>
      <c r="S379" s="53">
        <v>1</v>
      </c>
      <c r="T379" s="53">
        <v>1</v>
      </c>
      <c r="U379" s="53">
        <v>1</v>
      </c>
      <c r="V379" s="35" t="s">
        <v>65</v>
      </c>
    </row>
    <row r="380" spans="1:22" ht="84.75" customHeight="1">
      <c r="A380" s="337"/>
      <c r="B380" s="340"/>
      <c r="C380" s="342"/>
      <c r="D380" s="332"/>
      <c r="E380" s="334"/>
      <c r="F380" s="33">
        <v>348</v>
      </c>
      <c r="G380" s="32">
        <v>25</v>
      </c>
      <c r="H380" s="33" t="s">
        <v>1864</v>
      </c>
      <c r="I380" s="33" t="s">
        <v>1865</v>
      </c>
      <c r="J380" s="33">
        <v>1</v>
      </c>
      <c r="K380" s="33" t="s">
        <v>202</v>
      </c>
      <c r="L380" s="33" t="s">
        <v>1866</v>
      </c>
      <c r="M380" s="33" t="s">
        <v>1867</v>
      </c>
      <c r="N380" s="33" t="s">
        <v>1868</v>
      </c>
      <c r="O380" s="33" t="s">
        <v>405</v>
      </c>
      <c r="P380" s="33" t="s">
        <v>58</v>
      </c>
      <c r="Q380" s="33">
        <v>0</v>
      </c>
      <c r="R380" s="45">
        <v>0</v>
      </c>
      <c r="S380" s="45">
        <v>1</v>
      </c>
      <c r="T380" s="45">
        <v>1</v>
      </c>
      <c r="U380" s="45">
        <v>1</v>
      </c>
      <c r="V380" s="33" t="s">
        <v>65</v>
      </c>
    </row>
    <row r="381" spans="1:22" s="20" customFormat="1" ht="12.75">
      <c r="A381" s="119" t="s">
        <v>153</v>
      </c>
      <c r="B381" s="120"/>
      <c r="C381" s="119"/>
      <c r="D381" s="120"/>
      <c r="E381" s="120"/>
      <c r="F381" s="120"/>
      <c r="G381" s="120"/>
      <c r="H381" s="120"/>
      <c r="I381" s="120"/>
      <c r="J381" s="120"/>
      <c r="K381" s="120"/>
      <c r="L381" s="120"/>
      <c r="M381" s="120"/>
      <c r="N381" s="120"/>
      <c r="O381" s="121"/>
      <c r="P381" s="120"/>
      <c r="Q381" s="120"/>
      <c r="R381" s="120"/>
      <c r="S381" s="120"/>
      <c r="T381" s="120"/>
      <c r="U381" s="120"/>
      <c r="V381" s="122"/>
    </row>
    <row r="382" spans="1:22" s="97" customFormat="1" ht="84.75" customHeight="1">
      <c r="A382" s="355" t="str">
        <f>'[1]2_ESTRUCTURA_PDM'!H68</f>
        <v>4.4.01</v>
      </c>
      <c r="B382" s="356">
        <f>'[1]2_ESTRUCTURA_PDM'!I68</f>
        <v>100</v>
      </c>
      <c r="C382" s="357" t="str">
        <f>'[1]2_ESTRUCTURA_PDM'!J68</f>
        <v>Promoción del liderazgo, la organización y la participación comunitaria</v>
      </c>
      <c r="D382" s="332" t="e">
        <f>#REF!</f>
        <v>#REF!</v>
      </c>
      <c r="E382" s="334" t="e">
        <f>#REF!</f>
        <v>#REF!</v>
      </c>
      <c r="F382" s="79">
        <v>349</v>
      </c>
      <c r="G382" s="86">
        <v>50</v>
      </c>
      <c r="H382" s="79" t="s">
        <v>1869</v>
      </c>
      <c r="I382" s="79" t="s">
        <v>1869</v>
      </c>
      <c r="J382" s="79">
        <v>1</v>
      </c>
      <c r="K382" s="79" t="s">
        <v>202</v>
      </c>
      <c r="L382" s="79" t="s">
        <v>1870</v>
      </c>
      <c r="M382" s="79" t="s">
        <v>1871</v>
      </c>
      <c r="N382" s="79" t="s">
        <v>1872</v>
      </c>
      <c r="O382" s="35" t="s">
        <v>541</v>
      </c>
      <c r="P382" s="79" t="s">
        <v>152</v>
      </c>
      <c r="Q382" s="79">
        <v>0</v>
      </c>
      <c r="R382" s="82">
        <v>0</v>
      </c>
      <c r="S382" s="82">
        <v>1</v>
      </c>
      <c r="T382" s="82">
        <v>1</v>
      </c>
      <c r="U382" s="82">
        <v>1</v>
      </c>
      <c r="V382" s="79" t="s">
        <v>63</v>
      </c>
    </row>
    <row r="383" spans="1:22" s="97" customFormat="1" ht="55.5" customHeight="1">
      <c r="A383" s="352"/>
      <c r="B383" s="349"/>
      <c r="C383" s="354"/>
      <c r="D383" s="332"/>
      <c r="E383" s="334"/>
      <c r="F383" s="35">
        <v>350</v>
      </c>
      <c r="G383" s="22">
        <v>10</v>
      </c>
      <c r="H383" s="35" t="s">
        <v>1873</v>
      </c>
      <c r="I383" s="35" t="s">
        <v>1873</v>
      </c>
      <c r="J383" s="35">
        <v>1</v>
      </c>
      <c r="K383" s="35" t="s">
        <v>13</v>
      </c>
      <c r="L383" s="35" t="s">
        <v>1874</v>
      </c>
      <c r="M383" s="35" t="s">
        <v>1875</v>
      </c>
      <c r="N383" s="35" t="s">
        <v>1876</v>
      </c>
      <c r="O383" s="35" t="s">
        <v>541</v>
      </c>
      <c r="P383" s="35" t="s">
        <v>152</v>
      </c>
      <c r="Q383" s="35">
        <v>0</v>
      </c>
      <c r="R383" s="53">
        <v>0</v>
      </c>
      <c r="S383" s="53">
        <v>1</v>
      </c>
      <c r="T383" s="53">
        <v>0</v>
      </c>
      <c r="U383" s="53">
        <v>0</v>
      </c>
      <c r="V383" s="35" t="s">
        <v>63</v>
      </c>
    </row>
    <row r="384" spans="1:22" s="97" customFormat="1" ht="69" customHeight="1">
      <c r="A384" s="352"/>
      <c r="B384" s="349"/>
      <c r="C384" s="354"/>
      <c r="D384" s="361"/>
      <c r="E384" s="356"/>
      <c r="F384" s="35">
        <v>351</v>
      </c>
      <c r="G384" s="22">
        <v>40</v>
      </c>
      <c r="H384" s="35" t="s">
        <v>1877</v>
      </c>
      <c r="I384" s="35" t="s">
        <v>1878</v>
      </c>
      <c r="J384" s="35">
        <v>1</v>
      </c>
      <c r="K384" s="35" t="s">
        <v>202</v>
      </c>
      <c r="L384" s="35" t="s">
        <v>1879</v>
      </c>
      <c r="M384" s="35" t="s">
        <v>72</v>
      </c>
      <c r="N384" s="35" t="s">
        <v>1880</v>
      </c>
      <c r="O384" s="35" t="s">
        <v>541</v>
      </c>
      <c r="P384" s="35" t="s">
        <v>152</v>
      </c>
      <c r="Q384" s="35">
        <v>0</v>
      </c>
      <c r="R384" s="53">
        <v>0</v>
      </c>
      <c r="S384" s="53">
        <v>0</v>
      </c>
      <c r="T384" s="53">
        <v>1</v>
      </c>
      <c r="U384" s="53">
        <v>1</v>
      </c>
      <c r="V384" s="35" t="s">
        <v>63</v>
      </c>
    </row>
    <row r="385" spans="1:22" s="87" customFormat="1" ht="51" customHeight="1">
      <c r="A385" s="352"/>
      <c r="B385" s="349"/>
      <c r="C385" s="354"/>
      <c r="D385" s="35" t="e">
        <f>#REF!</f>
        <v>#REF!</v>
      </c>
      <c r="E385" s="22" t="e">
        <f>#REF!</f>
        <v>#REF!</v>
      </c>
      <c r="F385" s="35">
        <v>352</v>
      </c>
      <c r="G385" s="22">
        <v>100</v>
      </c>
      <c r="H385" s="35" t="s">
        <v>1881</v>
      </c>
      <c r="I385" s="35" t="s">
        <v>1882</v>
      </c>
      <c r="J385" s="35">
        <v>6</v>
      </c>
      <c r="K385" s="35" t="s">
        <v>96</v>
      </c>
      <c r="L385" s="35" t="s">
        <v>1883</v>
      </c>
      <c r="M385" s="35" t="s">
        <v>1884</v>
      </c>
      <c r="N385" s="35" t="s">
        <v>1885</v>
      </c>
      <c r="O385" s="35" t="s">
        <v>541</v>
      </c>
      <c r="P385" s="35" t="s">
        <v>1886</v>
      </c>
      <c r="Q385" s="35">
        <v>1</v>
      </c>
      <c r="R385" s="53">
        <v>0</v>
      </c>
      <c r="S385" s="53">
        <v>2</v>
      </c>
      <c r="T385" s="53">
        <v>2</v>
      </c>
      <c r="U385" s="53">
        <v>2</v>
      </c>
      <c r="V385" s="35" t="s">
        <v>63</v>
      </c>
    </row>
    <row r="386" spans="1:22" s="87" customFormat="1" ht="54" customHeight="1">
      <c r="A386" s="352"/>
      <c r="B386" s="349"/>
      <c r="C386" s="354"/>
      <c r="D386" s="331" t="e">
        <f>#REF!</f>
        <v>#REF!</v>
      </c>
      <c r="E386" s="333" t="e">
        <f>#REF!</f>
        <v>#REF!</v>
      </c>
      <c r="F386" s="35">
        <v>353</v>
      </c>
      <c r="G386" s="22">
        <v>50</v>
      </c>
      <c r="H386" s="35" t="s">
        <v>1887</v>
      </c>
      <c r="I386" s="35" t="s">
        <v>1887</v>
      </c>
      <c r="J386" s="35">
        <v>100</v>
      </c>
      <c r="K386" s="35" t="s">
        <v>185</v>
      </c>
      <c r="L386" s="35" t="s">
        <v>1888</v>
      </c>
      <c r="M386" s="35" t="s">
        <v>1889</v>
      </c>
      <c r="N386" s="35" t="s">
        <v>1889</v>
      </c>
      <c r="O386" s="35" t="s">
        <v>541</v>
      </c>
      <c r="P386" s="35" t="s">
        <v>1890</v>
      </c>
      <c r="Q386" s="35">
        <v>50</v>
      </c>
      <c r="R386" s="53">
        <v>50</v>
      </c>
      <c r="S386" s="53">
        <v>20</v>
      </c>
      <c r="T386" s="53">
        <v>20</v>
      </c>
      <c r="U386" s="53">
        <v>10</v>
      </c>
      <c r="V386" s="35" t="s">
        <v>63</v>
      </c>
    </row>
    <row r="387" spans="1:22" s="87" customFormat="1" ht="59.25" customHeight="1">
      <c r="A387" s="352"/>
      <c r="B387" s="349"/>
      <c r="C387" s="354"/>
      <c r="D387" s="361"/>
      <c r="E387" s="356"/>
      <c r="F387" s="35">
        <v>354</v>
      </c>
      <c r="G387" s="22">
        <v>50</v>
      </c>
      <c r="H387" s="35" t="s">
        <v>1891</v>
      </c>
      <c r="I387" s="35" t="s">
        <v>1891</v>
      </c>
      <c r="J387" s="35">
        <v>32</v>
      </c>
      <c r="K387" s="35" t="s">
        <v>185</v>
      </c>
      <c r="L387" s="35" t="s">
        <v>1892</v>
      </c>
      <c r="M387" s="35" t="s">
        <v>1893</v>
      </c>
      <c r="N387" s="35" t="s">
        <v>1894</v>
      </c>
      <c r="O387" s="35" t="s">
        <v>541</v>
      </c>
      <c r="P387" s="35" t="s">
        <v>1895</v>
      </c>
      <c r="Q387" s="35">
        <v>7</v>
      </c>
      <c r="R387" s="53">
        <v>8</v>
      </c>
      <c r="S387" s="53">
        <v>8</v>
      </c>
      <c r="T387" s="53">
        <v>8</v>
      </c>
      <c r="U387" s="53">
        <v>8</v>
      </c>
      <c r="V387" s="35" t="s">
        <v>63</v>
      </c>
    </row>
    <row r="388" spans="1:22" s="87" customFormat="1" ht="51.75" customHeight="1">
      <c r="A388" s="352"/>
      <c r="B388" s="349"/>
      <c r="C388" s="354"/>
      <c r="D388" s="35" t="e">
        <f>#REF!</f>
        <v>#REF!</v>
      </c>
      <c r="E388" s="22" t="e">
        <f>#REF!</f>
        <v>#REF!</v>
      </c>
      <c r="F388" s="35">
        <v>355</v>
      </c>
      <c r="G388" s="22">
        <v>100</v>
      </c>
      <c r="H388" s="35" t="s">
        <v>1896</v>
      </c>
      <c r="I388" s="35" t="s">
        <v>1896</v>
      </c>
      <c r="J388" s="35">
        <v>216</v>
      </c>
      <c r="K388" s="35" t="s">
        <v>1897</v>
      </c>
      <c r="L388" s="35" t="s">
        <v>1898</v>
      </c>
      <c r="M388" s="35" t="s">
        <v>1899</v>
      </c>
      <c r="N388" s="35" t="s">
        <v>1900</v>
      </c>
      <c r="O388" s="35" t="s">
        <v>541</v>
      </c>
      <c r="P388" s="35" t="s">
        <v>1901</v>
      </c>
      <c r="Q388" s="35">
        <v>144</v>
      </c>
      <c r="R388" s="53">
        <v>54</v>
      </c>
      <c r="S388" s="53">
        <v>54</v>
      </c>
      <c r="T388" s="53">
        <v>54</v>
      </c>
      <c r="U388" s="53">
        <v>54</v>
      </c>
      <c r="V388" s="35" t="s">
        <v>63</v>
      </c>
    </row>
    <row r="389" spans="1:22" s="87" customFormat="1" ht="54.75" customHeight="1">
      <c r="A389" s="352"/>
      <c r="B389" s="349"/>
      <c r="C389" s="354"/>
      <c r="D389" s="35" t="e">
        <f>#REF!</f>
        <v>#REF!</v>
      </c>
      <c r="E389" s="22" t="e">
        <f>#REF!</f>
        <v>#REF!</v>
      </c>
      <c r="F389" s="79">
        <v>356</v>
      </c>
      <c r="G389" s="22">
        <v>100</v>
      </c>
      <c r="H389" s="35" t="s">
        <v>1902</v>
      </c>
      <c r="I389" s="35" t="s">
        <v>1902</v>
      </c>
      <c r="J389" s="35">
        <v>100</v>
      </c>
      <c r="K389" s="35" t="s">
        <v>202</v>
      </c>
      <c r="L389" s="35" t="s">
        <v>1903</v>
      </c>
      <c r="M389" s="35" t="s">
        <v>1904</v>
      </c>
      <c r="N389" s="35" t="s">
        <v>1904</v>
      </c>
      <c r="O389" s="35" t="s">
        <v>541</v>
      </c>
      <c r="P389" s="35" t="s">
        <v>1905</v>
      </c>
      <c r="Q389" s="35">
        <v>90</v>
      </c>
      <c r="R389" s="53">
        <v>100</v>
      </c>
      <c r="S389" s="53">
        <v>100</v>
      </c>
      <c r="T389" s="53">
        <v>100</v>
      </c>
      <c r="U389" s="53">
        <v>100</v>
      </c>
      <c r="V389" s="35" t="s">
        <v>159</v>
      </c>
    </row>
    <row r="390" spans="1:22" s="87" customFormat="1" ht="48" customHeight="1">
      <c r="A390" s="352"/>
      <c r="B390" s="349"/>
      <c r="C390" s="354"/>
      <c r="D390" s="331" t="e">
        <f>#REF!</f>
        <v>#REF!</v>
      </c>
      <c r="E390" s="333" t="e">
        <f>#REF!</f>
        <v>#REF!</v>
      </c>
      <c r="F390" s="35">
        <v>357</v>
      </c>
      <c r="G390" s="22">
        <v>60</v>
      </c>
      <c r="H390" s="35" t="s">
        <v>1906</v>
      </c>
      <c r="I390" s="35" t="s">
        <v>1906</v>
      </c>
      <c r="J390" s="35">
        <v>1</v>
      </c>
      <c r="K390" s="35" t="s">
        <v>202</v>
      </c>
      <c r="L390" s="35" t="s">
        <v>1907</v>
      </c>
      <c r="M390" s="35" t="s">
        <v>1908</v>
      </c>
      <c r="N390" s="35" t="s">
        <v>1908</v>
      </c>
      <c r="O390" s="35" t="s">
        <v>541</v>
      </c>
      <c r="P390" s="35" t="s">
        <v>1909</v>
      </c>
      <c r="Q390" s="35">
        <v>0</v>
      </c>
      <c r="R390" s="53">
        <v>0</v>
      </c>
      <c r="S390" s="53">
        <v>0</v>
      </c>
      <c r="T390" s="53">
        <v>1</v>
      </c>
      <c r="U390" s="53">
        <v>1</v>
      </c>
      <c r="V390" s="35" t="s">
        <v>63</v>
      </c>
    </row>
    <row r="391" spans="1:22" s="87" customFormat="1" ht="45.75" customHeight="1">
      <c r="A391" s="352"/>
      <c r="B391" s="349"/>
      <c r="C391" s="354"/>
      <c r="D391" s="361"/>
      <c r="E391" s="356"/>
      <c r="F391" s="35">
        <v>358</v>
      </c>
      <c r="G391" s="22">
        <v>40</v>
      </c>
      <c r="H391" s="35" t="s">
        <v>1910</v>
      </c>
      <c r="I391" s="35" t="s">
        <v>1910</v>
      </c>
      <c r="J391" s="35">
        <v>100</v>
      </c>
      <c r="K391" s="35" t="s">
        <v>96</v>
      </c>
      <c r="L391" s="35" t="s">
        <v>1911</v>
      </c>
      <c r="M391" s="35" t="s">
        <v>1899</v>
      </c>
      <c r="N391" s="35" t="s">
        <v>1912</v>
      </c>
      <c r="O391" s="35" t="s">
        <v>541</v>
      </c>
      <c r="P391" s="35" t="s">
        <v>152</v>
      </c>
      <c r="Q391" s="35">
        <v>0</v>
      </c>
      <c r="R391" s="53">
        <v>0</v>
      </c>
      <c r="S391" s="53">
        <v>0</v>
      </c>
      <c r="T391" s="53">
        <v>90</v>
      </c>
      <c r="U391" s="53">
        <v>10</v>
      </c>
      <c r="V391" s="35" t="s">
        <v>63</v>
      </c>
    </row>
    <row r="392" spans="1:22" s="87" customFormat="1" ht="44.25" customHeight="1">
      <c r="A392" s="352"/>
      <c r="B392" s="349"/>
      <c r="C392" s="354"/>
      <c r="D392" s="331" t="e">
        <f>#REF!</f>
        <v>#REF!</v>
      </c>
      <c r="E392" s="333" t="e">
        <f>#REF!</f>
        <v>#REF!</v>
      </c>
      <c r="F392" s="35">
        <v>359</v>
      </c>
      <c r="G392" s="22">
        <v>50</v>
      </c>
      <c r="H392" s="35" t="s">
        <v>1913</v>
      </c>
      <c r="I392" s="35" t="s">
        <v>1913</v>
      </c>
      <c r="J392" s="35">
        <v>180</v>
      </c>
      <c r="K392" s="35" t="s">
        <v>185</v>
      </c>
      <c r="L392" s="33" t="s">
        <v>1914</v>
      </c>
      <c r="M392" s="35" t="s">
        <v>1915</v>
      </c>
      <c r="N392" s="33" t="s">
        <v>1916</v>
      </c>
      <c r="O392" s="35" t="s">
        <v>541</v>
      </c>
      <c r="P392" s="35" t="s">
        <v>1917</v>
      </c>
      <c r="Q392" s="35">
        <v>35</v>
      </c>
      <c r="R392" s="53">
        <v>45</v>
      </c>
      <c r="S392" s="53">
        <v>45</v>
      </c>
      <c r="T392" s="53">
        <v>45</v>
      </c>
      <c r="U392" s="53">
        <v>45</v>
      </c>
      <c r="V392" s="35" t="s">
        <v>63</v>
      </c>
    </row>
    <row r="393" spans="1:22" s="87" customFormat="1" ht="48.75" customHeight="1">
      <c r="A393" s="352"/>
      <c r="B393" s="349"/>
      <c r="C393" s="354"/>
      <c r="D393" s="332"/>
      <c r="E393" s="334"/>
      <c r="F393" s="35">
        <v>360</v>
      </c>
      <c r="G393" s="22">
        <v>25</v>
      </c>
      <c r="H393" s="35" t="s">
        <v>1918</v>
      </c>
      <c r="I393" s="35" t="s">
        <v>1918</v>
      </c>
      <c r="J393" s="35">
        <v>80</v>
      </c>
      <c r="K393" s="35" t="s">
        <v>185</v>
      </c>
      <c r="L393" s="35" t="s">
        <v>1919</v>
      </c>
      <c r="M393" s="35" t="s">
        <v>1920</v>
      </c>
      <c r="N393" s="35" t="s">
        <v>1921</v>
      </c>
      <c r="O393" s="35" t="s">
        <v>541</v>
      </c>
      <c r="P393" s="35" t="s">
        <v>1922</v>
      </c>
      <c r="Q393" s="35">
        <v>10</v>
      </c>
      <c r="R393" s="53">
        <v>20</v>
      </c>
      <c r="S393" s="53">
        <v>20</v>
      </c>
      <c r="T393" s="53">
        <v>20</v>
      </c>
      <c r="U393" s="53">
        <v>20</v>
      </c>
      <c r="V393" s="35" t="s">
        <v>63</v>
      </c>
    </row>
    <row r="394" spans="1:22" s="87" customFormat="1" ht="41.25" customHeight="1">
      <c r="A394" s="331"/>
      <c r="B394" s="333"/>
      <c r="C394" s="354"/>
      <c r="D394" s="332"/>
      <c r="E394" s="334"/>
      <c r="F394" s="33">
        <v>361</v>
      </c>
      <c r="G394" s="32">
        <v>25</v>
      </c>
      <c r="H394" s="33" t="s">
        <v>1923</v>
      </c>
      <c r="I394" s="33" t="s">
        <v>1923</v>
      </c>
      <c r="J394" s="33">
        <v>80</v>
      </c>
      <c r="K394" s="33" t="s">
        <v>185</v>
      </c>
      <c r="L394" s="33" t="s">
        <v>1924</v>
      </c>
      <c r="M394" s="33" t="s">
        <v>1925</v>
      </c>
      <c r="N394" s="33" t="s">
        <v>1926</v>
      </c>
      <c r="O394" s="35" t="s">
        <v>541</v>
      </c>
      <c r="P394" s="33" t="s">
        <v>58</v>
      </c>
      <c r="Q394" s="33">
        <v>0</v>
      </c>
      <c r="R394" s="45">
        <v>20</v>
      </c>
      <c r="S394" s="45">
        <v>20</v>
      </c>
      <c r="T394" s="45">
        <v>20</v>
      </c>
      <c r="U394" s="45">
        <v>20</v>
      </c>
      <c r="V394" s="33" t="s">
        <v>63</v>
      </c>
    </row>
    <row r="395" spans="1:22" s="20" customFormat="1" ht="12.75">
      <c r="A395" s="119" t="s">
        <v>154</v>
      </c>
      <c r="B395" s="120"/>
      <c r="C395" s="119"/>
      <c r="D395" s="120"/>
      <c r="E395" s="120"/>
      <c r="F395" s="120"/>
      <c r="G395" s="120"/>
      <c r="H395" s="120"/>
      <c r="I395" s="120"/>
      <c r="J395" s="120"/>
      <c r="K395" s="120"/>
      <c r="L395" s="120"/>
      <c r="M395" s="120"/>
      <c r="N395" s="120"/>
      <c r="O395" s="121"/>
      <c r="P395" s="120"/>
      <c r="Q395" s="120"/>
      <c r="R395" s="120"/>
      <c r="S395" s="120"/>
      <c r="T395" s="120"/>
      <c r="U395" s="120"/>
      <c r="V395" s="122"/>
    </row>
    <row r="396" spans="1:22" s="97" customFormat="1" ht="75" customHeight="1">
      <c r="A396" s="355" t="str">
        <f>'[1]2_ESTRUCTURA_PDM'!H69</f>
        <v>4.5.01</v>
      </c>
      <c r="B396" s="356">
        <f>'[1]2_ESTRUCTURA_PDM'!I69</f>
        <v>100</v>
      </c>
      <c r="C396" s="357" t="str">
        <f>'[1]2_ESTRUCTURA_PDM'!J69</f>
        <v>Manizales amable, culta, solidaria, competitiva y sostenible</v>
      </c>
      <c r="D396" s="79" t="e">
        <f>#REF!</f>
        <v>#REF!</v>
      </c>
      <c r="E396" s="86" t="e">
        <f>#REF!</f>
        <v>#REF!</v>
      </c>
      <c r="F396" s="79">
        <v>362</v>
      </c>
      <c r="G396" s="86">
        <v>100</v>
      </c>
      <c r="H396" s="79" t="s">
        <v>1927</v>
      </c>
      <c r="I396" s="79" t="s">
        <v>1928</v>
      </c>
      <c r="J396" s="79">
        <v>5</v>
      </c>
      <c r="K396" s="79" t="s">
        <v>185</v>
      </c>
      <c r="L396" s="79" t="s">
        <v>1929</v>
      </c>
      <c r="M396" s="79" t="s">
        <v>1930</v>
      </c>
      <c r="N396" s="79" t="s">
        <v>1931</v>
      </c>
      <c r="O396" s="79" t="s">
        <v>1633</v>
      </c>
      <c r="P396" s="79" t="s">
        <v>58</v>
      </c>
      <c r="Q396" s="79">
        <v>0</v>
      </c>
      <c r="R396" s="82">
        <v>1</v>
      </c>
      <c r="S396" s="82">
        <v>2</v>
      </c>
      <c r="T396" s="82">
        <v>1</v>
      </c>
      <c r="U396" s="82">
        <v>1</v>
      </c>
      <c r="V396" s="79" t="s">
        <v>145</v>
      </c>
    </row>
    <row r="397" spans="1:22" s="97" customFormat="1" ht="110.25" customHeight="1">
      <c r="A397" s="331"/>
      <c r="B397" s="333"/>
      <c r="C397" s="354"/>
      <c r="D397" s="33" t="e">
        <f>#REF!</f>
        <v>#REF!</v>
      </c>
      <c r="E397" s="32" t="e">
        <f>#REF!</f>
        <v>#REF!</v>
      </c>
      <c r="F397" s="33">
        <v>363</v>
      </c>
      <c r="G397" s="32">
        <v>100</v>
      </c>
      <c r="H397" s="33" t="s">
        <v>1932</v>
      </c>
      <c r="I397" s="33" t="s">
        <v>1932</v>
      </c>
      <c r="J397" s="33">
        <v>1</v>
      </c>
      <c r="K397" s="33" t="s">
        <v>202</v>
      </c>
      <c r="L397" s="33" t="s">
        <v>1933</v>
      </c>
      <c r="M397" s="33" t="s">
        <v>1934</v>
      </c>
      <c r="N397" s="33" t="s">
        <v>1935</v>
      </c>
      <c r="O397" s="33" t="s">
        <v>1633</v>
      </c>
      <c r="P397" s="33" t="s">
        <v>1936</v>
      </c>
      <c r="Q397" s="33"/>
      <c r="R397" s="45">
        <v>0</v>
      </c>
      <c r="S397" s="45">
        <v>1</v>
      </c>
      <c r="T397" s="45">
        <v>1</v>
      </c>
      <c r="U397" s="45">
        <v>1</v>
      </c>
      <c r="V397" s="33" t="s">
        <v>145</v>
      </c>
    </row>
    <row r="398" spans="1:22" s="20" customFormat="1" ht="12.75">
      <c r="A398" s="125" t="s">
        <v>155</v>
      </c>
      <c r="B398" s="126"/>
      <c r="C398" s="125"/>
      <c r="D398" s="126"/>
      <c r="E398" s="126"/>
      <c r="F398" s="126"/>
      <c r="G398" s="126"/>
      <c r="H398" s="126"/>
      <c r="I398" s="126"/>
      <c r="J398" s="126"/>
      <c r="K398" s="126"/>
      <c r="L398" s="126"/>
      <c r="M398" s="126"/>
      <c r="N398" s="126"/>
      <c r="O398" s="127"/>
      <c r="P398" s="126"/>
      <c r="Q398" s="126"/>
      <c r="R398" s="126"/>
      <c r="S398" s="126"/>
      <c r="T398" s="126"/>
      <c r="U398" s="126"/>
      <c r="V398" s="128"/>
    </row>
    <row r="399" spans="1:22" s="97" customFormat="1" ht="46.5" customHeight="1">
      <c r="A399" s="355" t="str">
        <f>'[1]2_ESTRUCTURA_PDM'!H70</f>
        <v xml:space="preserve">  5.1.01</v>
      </c>
      <c r="B399" s="356">
        <f>'[1]2_ESTRUCTURA_PDM'!I70</f>
        <v>100</v>
      </c>
      <c r="C399" s="357" t="str">
        <f>'[1]2_ESTRUCTURA_PDM'!J70</f>
        <v>Ordenamiento del territorio municipal</v>
      </c>
      <c r="D399" s="332">
        <v>140</v>
      </c>
      <c r="E399" s="334" t="e">
        <f>SUM(#REF!)</f>
        <v>#REF!</v>
      </c>
      <c r="F399" s="359">
        <v>364</v>
      </c>
      <c r="G399" s="22">
        <v>35</v>
      </c>
      <c r="H399" s="361" t="s">
        <v>1937</v>
      </c>
      <c r="I399" s="79" t="s">
        <v>1938</v>
      </c>
      <c r="J399" s="79">
        <v>100</v>
      </c>
      <c r="K399" s="79" t="s">
        <v>13</v>
      </c>
      <c r="L399" s="79" t="s">
        <v>1939</v>
      </c>
      <c r="M399" s="79" t="s">
        <v>1940</v>
      </c>
      <c r="N399" s="79" t="s">
        <v>1940</v>
      </c>
      <c r="O399" s="79" t="s">
        <v>1718</v>
      </c>
      <c r="P399" s="79" t="s">
        <v>1941</v>
      </c>
      <c r="Q399" s="79"/>
      <c r="R399" s="82">
        <v>100</v>
      </c>
      <c r="S399" s="82">
        <v>0</v>
      </c>
      <c r="T399" s="82">
        <v>0</v>
      </c>
      <c r="U399" s="82">
        <v>0</v>
      </c>
      <c r="V399" s="79" t="s">
        <v>80</v>
      </c>
    </row>
    <row r="400" spans="1:22" s="97" customFormat="1" ht="71.25" customHeight="1">
      <c r="A400" s="352"/>
      <c r="B400" s="349"/>
      <c r="C400" s="354"/>
      <c r="D400" s="332"/>
      <c r="E400" s="334"/>
      <c r="F400" s="360"/>
      <c r="G400" s="22">
        <v>35</v>
      </c>
      <c r="H400" s="352"/>
      <c r="I400" s="35" t="s">
        <v>1942</v>
      </c>
      <c r="J400" s="35">
        <v>1</v>
      </c>
      <c r="K400" s="35" t="s">
        <v>13</v>
      </c>
      <c r="L400" s="35" t="s">
        <v>1943</v>
      </c>
      <c r="M400" s="35" t="s">
        <v>1944</v>
      </c>
      <c r="N400" s="35" t="s">
        <v>1944</v>
      </c>
      <c r="O400" s="79" t="s">
        <v>1718</v>
      </c>
      <c r="P400" s="35" t="s">
        <v>1945</v>
      </c>
      <c r="Q400" s="35"/>
      <c r="R400" s="53">
        <v>1</v>
      </c>
      <c r="S400" s="53">
        <v>0</v>
      </c>
      <c r="T400" s="53">
        <v>0</v>
      </c>
      <c r="U400" s="53">
        <v>0</v>
      </c>
      <c r="V400" s="35" t="s">
        <v>80</v>
      </c>
    </row>
    <row r="401" spans="1:22" s="97" customFormat="1" ht="50.25" customHeight="1">
      <c r="A401" s="352"/>
      <c r="B401" s="349"/>
      <c r="C401" s="354"/>
      <c r="D401" s="332"/>
      <c r="E401" s="334"/>
      <c r="F401" s="129">
        <v>365</v>
      </c>
      <c r="G401" s="22">
        <v>20</v>
      </c>
      <c r="H401" s="35" t="s">
        <v>1946</v>
      </c>
      <c r="I401" s="35" t="s">
        <v>1946</v>
      </c>
      <c r="J401" s="35">
        <v>1</v>
      </c>
      <c r="K401" s="35" t="s">
        <v>202</v>
      </c>
      <c r="L401" s="35" t="s">
        <v>1947</v>
      </c>
      <c r="M401" s="35" t="s">
        <v>1948</v>
      </c>
      <c r="N401" s="35" t="s">
        <v>1948</v>
      </c>
      <c r="O401" s="35" t="s">
        <v>1618</v>
      </c>
      <c r="P401" s="35" t="s">
        <v>1949</v>
      </c>
      <c r="Q401" s="35"/>
      <c r="R401" s="53">
        <v>0</v>
      </c>
      <c r="S401" s="53">
        <v>1</v>
      </c>
      <c r="T401" s="53">
        <v>1</v>
      </c>
      <c r="U401" s="53">
        <v>1</v>
      </c>
      <c r="V401" s="35" t="s">
        <v>80</v>
      </c>
    </row>
    <row r="402" spans="1:22" s="97" customFormat="1" ht="68.25" customHeight="1">
      <c r="A402" s="331"/>
      <c r="B402" s="333"/>
      <c r="C402" s="354"/>
      <c r="D402" s="332"/>
      <c r="E402" s="334"/>
      <c r="F402" s="130">
        <v>366</v>
      </c>
      <c r="G402" s="32">
        <v>10</v>
      </c>
      <c r="H402" s="33" t="s">
        <v>1950</v>
      </c>
      <c r="I402" s="33" t="s">
        <v>1950</v>
      </c>
      <c r="J402" s="33">
        <v>1</v>
      </c>
      <c r="K402" s="33" t="s">
        <v>202</v>
      </c>
      <c r="L402" s="33" t="s">
        <v>1951</v>
      </c>
      <c r="M402" s="33" t="s">
        <v>1952</v>
      </c>
      <c r="N402" s="33" t="s">
        <v>1952</v>
      </c>
      <c r="O402" s="33" t="s">
        <v>1953</v>
      </c>
      <c r="P402" s="33" t="s">
        <v>1954</v>
      </c>
      <c r="Q402" s="33">
        <v>1</v>
      </c>
      <c r="R402" s="45">
        <v>1</v>
      </c>
      <c r="S402" s="45">
        <v>1</v>
      </c>
      <c r="T402" s="45">
        <v>1</v>
      </c>
      <c r="U402" s="45">
        <v>1</v>
      </c>
      <c r="V402" s="33" t="s">
        <v>80</v>
      </c>
    </row>
    <row r="403" spans="1:22" s="20" customFormat="1" ht="12.75">
      <c r="A403" s="125" t="s">
        <v>157</v>
      </c>
      <c r="B403" s="126"/>
      <c r="C403" s="125"/>
      <c r="D403" s="126"/>
      <c r="E403" s="126"/>
      <c r="F403" s="126"/>
      <c r="G403" s="126"/>
      <c r="H403" s="126"/>
      <c r="I403" s="126"/>
      <c r="J403" s="126"/>
      <c r="K403" s="126"/>
      <c r="L403" s="126"/>
      <c r="M403" s="126"/>
      <c r="N403" s="126"/>
      <c r="O403" s="127"/>
      <c r="P403" s="126"/>
      <c r="Q403" s="126"/>
      <c r="R403" s="126"/>
      <c r="S403" s="126"/>
      <c r="T403" s="126"/>
      <c r="U403" s="126"/>
      <c r="V403" s="128"/>
    </row>
    <row r="404" spans="1:22" ht="72" customHeight="1">
      <c r="A404" s="335" t="str">
        <f>'[1]2_ESTRUCTURA_PDM'!H71</f>
        <v>5.2.01</v>
      </c>
      <c r="B404" s="338">
        <f>'[1]2_ESTRUCTURA_PDM'!I71</f>
        <v>100</v>
      </c>
      <c r="C404" s="341" t="str">
        <f>'[1]2_ESTRUCTURA_PDM'!J71</f>
        <v>Hacia una movilidad eficiente, segura y compatible con el medio ambiente: cable aéreo, transporte público terrestre y cultura ciudadana.</v>
      </c>
      <c r="D404" s="332" t="e">
        <f>#REF!</f>
        <v>#REF!</v>
      </c>
      <c r="E404" s="334" t="e">
        <f>#REF!</f>
        <v>#REF!</v>
      </c>
      <c r="F404" s="79">
        <v>367</v>
      </c>
      <c r="G404" s="86">
        <v>25</v>
      </c>
      <c r="H404" s="79" t="s">
        <v>1955</v>
      </c>
      <c r="I404" s="79" t="s">
        <v>1956</v>
      </c>
      <c r="J404" s="131">
        <v>14000</v>
      </c>
      <c r="K404" s="79" t="s">
        <v>202</v>
      </c>
      <c r="L404" s="79" t="s">
        <v>1957</v>
      </c>
      <c r="M404" s="79" t="s">
        <v>1958</v>
      </c>
      <c r="N404" s="79" t="s">
        <v>1959</v>
      </c>
      <c r="O404" s="79" t="s">
        <v>1960</v>
      </c>
      <c r="P404" s="35" t="s">
        <v>1961</v>
      </c>
      <c r="Q404" s="57">
        <v>14173</v>
      </c>
      <c r="R404" s="132">
        <v>14000</v>
      </c>
      <c r="S404" s="132">
        <v>14000</v>
      </c>
      <c r="T404" s="132">
        <v>14000</v>
      </c>
      <c r="U404" s="132">
        <v>14000</v>
      </c>
      <c r="V404" s="79" t="s">
        <v>159</v>
      </c>
    </row>
    <row r="405" spans="1:22" ht="72" customHeight="1">
      <c r="A405" s="336"/>
      <c r="B405" s="339"/>
      <c r="C405" s="342"/>
      <c r="D405" s="332"/>
      <c r="E405" s="334"/>
      <c r="F405" s="35">
        <v>368</v>
      </c>
      <c r="G405" s="22">
        <v>25</v>
      </c>
      <c r="H405" s="35" t="s">
        <v>1962</v>
      </c>
      <c r="I405" s="35" t="s">
        <v>1962</v>
      </c>
      <c r="J405" s="57">
        <v>7000</v>
      </c>
      <c r="K405" s="35" t="s">
        <v>202</v>
      </c>
      <c r="L405" s="35" t="s">
        <v>1963</v>
      </c>
      <c r="M405" s="35" t="s">
        <v>1964</v>
      </c>
      <c r="N405" s="35" t="s">
        <v>1965</v>
      </c>
      <c r="O405" s="79" t="s">
        <v>1960</v>
      </c>
      <c r="P405" s="35" t="s">
        <v>1966</v>
      </c>
      <c r="Q405" s="133">
        <v>7380.46</v>
      </c>
      <c r="R405" s="58">
        <v>7000</v>
      </c>
      <c r="S405" s="58">
        <v>7000</v>
      </c>
      <c r="T405" s="58">
        <v>7000</v>
      </c>
      <c r="U405" s="58">
        <v>7000</v>
      </c>
      <c r="V405" s="35" t="s">
        <v>159</v>
      </c>
    </row>
    <row r="406" spans="1:22" ht="57" customHeight="1">
      <c r="A406" s="336"/>
      <c r="B406" s="339"/>
      <c r="C406" s="342"/>
      <c r="D406" s="332"/>
      <c r="E406" s="334"/>
      <c r="F406" s="35">
        <v>393</v>
      </c>
      <c r="G406" s="22">
        <v>25</v>
      </c>
      <c r="H406" s="35" t="s">
        <v>1967</v>
      </c>
      <c r="I406" s="35" t="s">
        <v>1967</v>
      </c>
      <c r="J406" s="35">
        <v>1</v>
      </c>
      <c r="K406" s="35" t="s">
        <v>96</v>
      </c>
      <c r="L406" s="35" t="s">
        <v>1968</v>
      </c>
      <c r="M406" s="35" t="s">
        <v>1969</v>
      </c>
      <c r="N406" s="35" t="s">
        <v>1970</v>
      </c>
      <c r="O406" s="79" t="s">
        <v>1960</v>
      </c>
      <c r="P406" s="35" t="s">
        <v>1971</v>
      </c>
      <c r="Q406" s="35">
        <v>0</v>
      </c>
      <c r="R406" s="53">
        <v>0</v>
      </c>
      <c r="S406" s="54">
        <v>0.33300000000000002</v>
      </c>
      <c r="T406" s="54">
        <v>0.33300000000000002</v>
      </c>
      <c r="U406" s="54">
        <v>0.34</v>
      </c>
      <c r="V406" s="35" t="s">
        <v>159</v>
      </c>
    </row>
    <row r="407" spans="1:22" ht="129.75" customHeight="1">
      <c r="A407" s="336"/>
      <c r="B407" s="339"/>
      <c r="C407" s="342"/>
      <c r="D407" s="361"/>
      <c r="E407" s="356"/>
      <c r="F407" s="35">
        <v>394</v>
      </c>
      <c r="G407" s="22">
        <v>25</v>
      </c>
      <c r="H407" s="35" t="s">
        <v>1972</v>
      </c>
      <c r="I407" s="35" t="s">
        <v>1973</v>
      </c>
      <c r="J407" s="35">
        <v>3</v>
      </c>
      <c r="K407" s="35" t="s">
        <v>96</v>
      </c>
      <c r="L407" s="35" t="s">
        <v>1974</v>
      </c>
      <c r="M407" s="35" t="s">
        <v>1975</v>
      </c>
      <c r="N407" s="35" t="s">
        <v>1976</v>
      </c>
      <c r="O407" s="35" t="s">
        <v>850</v>
      </c>
      <c r="P407" s="35" t="s">
        <v>1977</v>
      </c>
      <c r="Q407" s="35">
        <v>0</v>
      </c>
      <c r="R407" s="53">
        <v>1</v>
      </c>
      <c r="S407" s="53">
        <v>1</v>
      </c>
      <c r="T407" s="53">
        <v>1</v>
      </c>
      <c r="U407" s="53">
        <v>0</v>
      </c>
      <c r="V407" s="64" t="s">
        <v>161</v>
      </c>
    </row>
    <row r="408" spans="1:22" ht="63" customHeight="1">
      <c r="A408" s="336"/>
      <c r="B408" s="339"/>
      <c r="C408" s="342"/>
      <c r="D408" s="352" t="e">
        <f>#REF!</f>
        <v>#REF!</v>
      </c>
      <c r="E408" s="349" t="e">
        <f>#REF!</f>
        <v>#REF!</v>
      </c>
      <c r="F408" s="35">
        <v>369</v>
      </c>
      <c r="G408" s="22">
        <v>30</v>
      </c>
      <c r="H408" s="35" t="s">
        <v>1978</v>
      </c>
      <c r="I408" s="35" t="s">
        <v>1978</v>
      </c>
      <c r="J408" s="35">
        <v>1</v>
      </c>
      <c r="K408" s="35" t="s">
        <v>13</v>
      </c>
      <c r="L408" s="35" t="s">
        <v>1979</v>
      </c>
      <c r="M408" s="35" t="s">
        <v>1980</v>
      </c>
      <c r="N408" s="35" t="s">
        <v>1981</v>
      </c>
      <c r="O408" s="79" t="s">
        <v>1960</v>
      </c>
      <c r="P408" s="35" t="s">
        <v>152</v>
      </c>
      <c r="Q408" s="35">
        <v>0</v>
      </c>
      <c r="R408" s="53">
        <v>1</v>
      </c>
      <c r="S408" s="53">
        <v>0</v>
      </c>
      <c r="T408" s="53">
        <v>0</v>
      </c>
      <c r="U408" s="53">
        <v>0</v>
      </c>
      <c r="V408" s="35" t="s">
        <v>158</v>
      </c>
    </row>
    <row r="409" spans="1:22" ht="69.75" customHeight="1">
      <c r="A409" s="336"/>
      <c r="B409" s="339"/>
      <c r="C409" s="342"/>
      <c r="D409" s="352"/>
      <c r="E409" s="349"/>
      <c r="F409" s="35">
        <v>370</v>
      </c>
      <c r="G409" s="22">
        <v>25</v>
      </c>
      <c r="H409" s="35" t="s">
        <v>1982</v>
      </c>
      <c r="I409" s="35" t="s">
        <v>1983</v>
      </c>
      <c r="J409" s="35">
        <v>25</v>
      </c>
      <c r="K409" s="35" t="s">
        <v>13</v>
      </c>
      <c r="L409" s="35" t="s">
        <v>1984</v>
      </c>
      <c r="M409" s="35" t="s">
        <v>1985</v>
      </c>
      <c r="N409" s="35" t="s">
        <v>1986</v>
      </c>
      <c r="O409" s="79" t="s">
        <v>1960</v>
      </c>
      <c r="P409" s="35" t="s">
        <v>1987</v>
      </c>
      <c r="Q409" s="35">
        <v>0</v>
      </c>
      <c r="R409" s="53">
        <v>25</v>
      </c>
      <c r="S409" s="53">
        <v>0</v>
      </c>
      <c r="T409" s="53">
        <v>0</v>
      </c>
      <c r="U409" s="53">
        <v>0</v>
      </c>
      <c r="V409" s="35" t="s">
        <v>158</v>
      </c>
    </row>
    <row r="410" spans="1:22" ht="75" customHeight="1">
      <c r="A410" s="336"/>
      <c r="B410" s="339"/>
      <c r="C410" s="342"/>
      <c r="D410" s="352"/>
      <c r="E410" s="349"/>
      <c r="F410" s="35">
        <v>371</v>
      </c>
      <c r="G410" s="22">
        <v>25</v>
      </c>
      <c r="H410" s="35" t="s">
        <v>1988</v>
      </c>
      <c r="I410" s="35" t="s">
        <v>1988</v>
      </c>
      <c r="J410" s="35">
        <v>100</v>
      </c>
      <c r="K410" s="35" t="s">
        <v>13</v>
      </c>
      <c r="L410" s="35" t="s">
        <v>1989</v>
      </c>
      <c r="M410" s="35" t="s">
        <v>1990</v>
      </c>
      <c r="N410" s="35" t="s">
        <v>1991</v>
      </c>
      <c r="O410" s="79" t="s">
        <v>1960</v>
      </c>
      <c r="P410" s="35" t="s">
        <v>1987</v>
      </c>
      <c r="Q410" s="35">
        <v>0</v>
      </c>
      <c r="R410" s="53">
        <v>100</v>
      </c>
      <c r="S410" s="53">
        <v>0</v>
      </c>
      <c r="T410" s="53">
        <v>0</v>
      </c>
      <c r="U410" s="53">
        <v>0</v>
      </c>
      <c r="V410" s="35" t="s">
        <v>158</v>
      </c>
    </row>
    <row r="411" spans="1:22" ht="93.75" customHeight="1">
      <c r="A411" s="336"/>
      <c r="B411" s="339"/>
      <c r="C411" s="342"/>
      <c r="D411" s="352"/>
      <c r="E411" s="349"/>
      <c r="F411" s="35">
        <v>372</v>
      </c>
      <c r="G411" s="22">
        <v>20</v>
      </c>
      <c r="H411" s="35" t="s">
        <v>1992</v>
      </c>
      <c r="I411" s="35" t="s">
        <v>1992</v>
      </c>
      <c r="J411" s="35">
        <v>90</v>
      </c>
      <c r="K411" s="36" t="s">
        <v>13</v>
      </c>
      <c r="L411" s="35" t="s">
        <v>1993</v>
      </c>
      <c r="M411" s="35" t="s">
        <v>1994</v>
      </c>
      <c r="N411" s="35" t="s">
        <v>1995</v>
      </c>
      <c r="O411" s="79" t="s">
        <v>1960</v>
      </c>
      <c r="P411" s="35" t="s">
        <v>1996</v>
      </c>
      <c r="Q411" s="35">
        <v>0</v>
      </c>
      <c r="R411" s="53">
        <v>90</v>
      </c>
      <c r="S411" s="53">
        <v>0</v>
      </c>
      <c r="T411" s="53">
        <v>0</v>
      </c>
      <c r="U411" s="53">
        <v>0</v>
      </c>
      <c r="V411" s="35" t="s">
        <v>158</v>
      </c>
    </row>
    <row r="412" spans="1:22" ht="49.5" customHeight="1">
      <c r="A412" s="336"/>
      <c r="B412" s="339"/>
      <c r="C412" s="342"/>
      <c r="D412" s="352" t="e">
        <f>#REF!</f>
        <v>#REF!</v>
      </c>
      <c r="E412" s="349" t="e">
        <f>#REF!</f>
        <v>#REF!</v>
      </c>
      <c r="F412" s="35">
        <v>373</v>
      </c>
      <c r="G412" s="22">
        <v>15</v>
      </c>
      <c r="H412" s="35" t="s">
        <v>1997</v>
      </c>
      <c r="I412" s="35" t="s">
        <v>1997</v>
      </c>
      <c r="J412" s="35">
        <v>8</v>
      </c>
      <c r="K412" s="36" t="s">
        <v>185</v>
      </c>
      <c r="L412" s="35" t="s">
        <v>1998</v>
      </c>
      <c r="M412" s="35" t="s">
        <v>1999</v>
      </c>
      <c r="N412" s="35" t="s">
        <v>1999</v>
      </c>
      <c r="O412" s="79" t="s">
        <v>1960</v>
      </c>
      <c r="P412" s="35" t="s">
        <v>2000</v>
      </c>
      <c r="Q412" s="35">
        <v>2</v>
      </c>
      <c r="R412" s="53">
        <v>3</v>
      </c>
      <c r="S412" s="53">
        <v>2</v>
      </c>
      <c r="T412" s="53">
        <v>2</v>
      </c>
      <c r="U412" s="53">
        <v>1</v>
      </c>
      <c r="V412" s="35" t="s">
        <v>158</v>
      </c>
    </row>
    <row r="413" spans="1:22" ht="51.75" customHeight="1">
      <c r="A413" s="336"/>
      <c r="B413" s="339"/>
      <c r="C413" s="342"/>
      <c r="D413" s="352"/>
      <c r="E413" s="349"/>
      <c r="F413" s="35">
        <v>374</v>
      </c>
      <c r="G413" s="22">
        <v>15</v>
      </c>
      <c r="H413" s="35" t="s">
        <v>2001</v>
      </c>
      <c r="I413" s="35" t="s">
        <v>2001</v>
      </c>
      <c r="J413" s="35">
        <v>36</v>
      </c>
      <c r="K413" s="36" t="s">
        <v>185</v>
      </c>
      <c r="L413" s="35" t="s">
        <v>2002</v>
      </c>
      <c r="M413" s="35" t="s">
        <v>2003</v>
      </c>
      <c r="N413" s="35" t="s">
        <v>2003</v>
      </c>
      <c r="O413" s="79" t="s">
        <v>1960</v>
      </c>
      <c r="P413" s="35" t="s">
        <v>2004</v>
      </c>
      <c r="Q413" s="35">
        <v>8</v>
      </c>
      <c r="R413" s="53">
        <v>6</v>
      </c>
      <c r="S413" s="53">
        <v>10</v>
      </c>
      <c r="T413" s="53">
        <v>10</v>
      </c>
      <c r="U413" s="53">
        <v>10</v>
      </c>
      <c r="V413" s="35" t="s">
        <v>158</v>
      </c>
    </row>
    <row r="414" spans="1:22" ht="60.75" customHeight="1">
      <c r="A414" s="336"/>
      <c r="B414" s="339"/>
      <c r="C414" s="342"/>
      <c r="D414" s="352"/>
      <c r="E414" s="349"/>
      <c r="F414" s="35">
        <v>375</v>
      </c>
      <c r="G414" s="22">
        <v>15</v>
      </c>
      <c r="H414" s="35" t="s">
        <v>2005</v>
      </c>
      <c r="I414" s="35" t="s">
        <v>2005</v>
      </c>
      <c r="J414" s="35">
        <v>96</v>
      </c>
      <c r="K414" s="35" t="s">
        <v>202</v>
      </c>
      <c r="L414" s="35" t="s">
        <v>2006</v>
      </c>
      <c r="M414" s="35" t="s">
        <v>2007</v>
      </c>
      <c r="N414" s="35" t="s">
        <v>2007</v>
      </c>
      <c r="O414" s="79" t="s">
        <v>1960</v>
      </c>
      <c r="P414" s="35" t="s">
        <v>2008</v>
      </c>
      <c r="Q414" s="35">
        <v>96</v>
      </c>
      <c r="R414" s="53">
        <v>96</v>
      </c>
      <c r="S414" s="53">
        <v>96</v>
      </c>
      <c r="T414" s="53">
        <v>96</v>
      </c>
      <c r="U414" s="53">
        <v>96</v>
      </c>
      <c r="V414" s="35" t="s">
        <v>158</v>
      </c>
    </row>
    <row r="415" spans="1:22" ht="60.75" customHeight="1">
      <c r="A415" s="336"/>
      <c r="B415" s="339"/>
      <c r="C415" s="342"/>
      <c r="D415" s="352"/>
      <c r="E415" s="349"/>
      <c r="F415" s="35">
        <v>376</v>
      </c>
      <c r="G415" s="22">
        <v>15</v>
      </c>
      <c r="H415" s="352" t="s">
        <v>2009</v>
      </c>
      <c r="I415" s="35" t="s">
        <v>2010</v>
      </c>
      <c r="J415" s="57">
        <v>37128</v>
      </c>
      <c r="K415" s="35" t="s">
        <v>96</v>
      </c>
      <c r="L415" s="35" t="s">
        <v>2011</v>
      </c>
      <c r="M415" s="352" t="s">
        <v>2012</v>
      </c>
      <c r="N415" s="35" t="s">
        <v>2013</v>
      </c>
      <c r="O415" s="79" t="s">
        <v>1960</v>
      </c>
      <c r="P415" s="35" t="s">
        <v>2014</v>
      </c>
      <c r="Q415" s="35"/>
      <c r="R415" s="58">
        <v>8000</v>
      </c>
      <c r="S415" s="58">
        <v>10000</v>
      </c>
      <c r="T415" s="58">
        <v>10000</v>
      </c>
      <c r="U415" s="58">
        <v>9128</v>
      </c>
      <c r="V415" s="35" t="s">
        <v>158</v>
      </c>
    </row>
    <row r="416" spans="1:22" ht="59.25" customHeight="1">
      <c r="A416" s="336"/>
      <c r="B416" s="339"/>
      <c r="C416" s="342"/>
      <c r="D416" s="352"/>
      <c r="E416" s="349"/>
      <c r="F416" s="35">
        <v>377</v>
      </c>
      <c r="G416" s="22">
        <v>15</v>
      </c>
      <c r="H416" s="352"/>
      <c r="I416" s="35" t="s">
        <v>2015</v>
      </c>
      <c r="J416" s="57">
        <v>32000</v>
      </c>
      <c r="K416" s="35" t="s">
        <v>96</v>
      </c>
      <c r="L416" s="35" t="s">
        <v>2016</v>
      </c>
      <c r="M416" s="352"/>
      <c r="N416" s="35" t="s">
        <v>2017</v>
      </c>
      <c r="O416" s="79" t="s">
        <v>1960</v>
      </c>
      <c r="P416" s="35" t="s">
        <v>2018</v>
      </c>
      <c r="Q416" s="35"/>
      <c r="R416" s="58">
        <v>6793</v>
      </c>
      <c r="S416" s="58">
        <v>9000</v>
      </c>
      <c r="T416" s="58">
        <v>9000</v>
      </c>
      <c r="U416" s="58">
        <v>7207</v>
      </c>
      <c r="V416" s="35" t="s">
        <v>158</v>
      </c>
    </row>
    <row r="417" spans="1:22" ht="51" customHeight="1">
      <c r="A417" s="336"/>
      <c r="B417" s="339"/>
      <c r="C417" s="342"/>
      <c r="D417" s="352"/>
      <c r="E417" s="349"/>
      <c r="F417" s="35">
        <v>378</v>
      </c>
      <c r="G417" s="22">
        <v>10</v>
      </c>
      <c r="H417" s="35" t="s">
        <v>2019</v>
      </c>
      <c r="I417" s="35" t="s">
        <v>2019</v>
      </c>
      <c r="J417" s="35">
        <v>55</v>
      </c>
      <c r="K417" s="35" t="s">
        <v>96</v>
      </c>
      <c r="L417" s="79" t="s">
        <v>2020</v>
      </c>
      <c r="M417" s="35" t="s">
        <v>2021</v>
      </c>
      <c r="N417" s="79" t="s">
        <v>2022</v>
      </c>
      <c r="O417" s="79" t="s">
        <v>1960</v>
      </c>
      <c r="P417" s="35" t="s">
        <v>2023</v>
      </c>
      <c r="Q417" s="35"/>
      <c r="R417" s="53">
        <v>10</v>
      </c>
      <c r="S417" s="53">
        <v>15</v>
      </c>
      <c r="T417" s="53">
        <v>15</v>
      </c>
      <c r="U417" s="53">
        <v>15</v>
      </c>
      <c r="V417" s="35" t="s">
        <v>158</v>
      </c>
    </row>
    <row r="418" spans="1:22" ht="53.25" customHeight="1">
      <c r="A418" s="336"/>
      <c r="B418" s="339"/>
      <c r="C418" s="342"/>
      <c r="D418" s="352"/>
      <c r="E418" s="349"/>
      <c r="F418" s="35">
        <v>379</v>
      </c>
      <c r="G418" s="22">
        <v>15</v>
      </c>
      <c r="H418" s="35" t="s">
        <v>2024</v>
      </c>
      <c r="I418" s="35" t="s">
        <v>2024</v>
      </c>
      <c r="J418" s="57">
        <v>2360</v>
      </c>
      <c r="K418" s="35" t="s">
        <v>96</v>
      </c>
      <c r="L418" s="35" t="s">
        <v>2025</v>
      </c>
      <c r="M418" s="35" t="s">
        <v>2026</v>
      </c>
      <c r="N418" s="35" t="s">
        <v>2026</v>
      </c>
      <c r="O418" s="79" t="s">
        <v>1960</v>
      </c>
      <c r="P418" s="35" t="s">
        <v>2027</v>
      </c>
      <c r="Q418" s="35"/>
      <c r="R418" s="53">
        <v>508</v>
      </c>
      <c r="S418" s="53">
        <v>600</v>
      </c>
      <c r="T418" s="53">
        <v>600</v>
      </c>
      <c r="U418" s="53">
        <v>652</v>
      </c>
      <c r="V418" s="35" t="s">
        <v>158</v>
      </c>
    </row>
    <row r="419" spans="1:22" ht="62.25" customHeight="1">
      <c r="A419" s="336"/>
      <c r="B419" s="339"/>
      <c r="C419" s="342"/>
      <c r="D419" s="352" t="e">
        <f>#REF!</f>
        <v>#REF!</v>
      </c>
      <c r="E419" s="349" t="e">
        <f>#REF!</f>
        <v>#REF!</v>
      </c>
      <c r="F419" s="35">
        <v>380</v>
      </c>
      <c r="G419" s="22">
        <v>15</v>
      </c>
      <c r="H419" s="35" t="s">
        <v>2028</v>
      </c>
      <c r="I419" s="35" t="s">
        <v>2028</v>
      </c>
      <c r="J419" s="35">
        <v>1</v>
      </c>
      <c r="K419" s="35" t="s">
        <v>202</v>
      </c>
      <c r="L419" s="35" t="s">
        <v>2029</v>
      </c>
      <c r="M419" s="35" t="s">
        <v>2030</v>
      </c>
      <c r="N419" s="35" t="s">
        <v>2031</v>
      </c>
      <c r="O419" s="79" t="s">
        <v>1960</v>
      </c>
      <c r="P419" s="35" t="s">
        <v>2032</v>
      </c>
      <c r="Q419" s="35">
        <v>1</v>
      </c>
      <c r="R419" s="53">
        <v>1</v>
      </c>
      <c r="S419" s="53">
        <v>1</v>
      </c>
      <c r="T419" s="53">
        <v>1</v>
      </c>
      <c r="U419" s="53">
        <v>1</v>
      </c>
      <c r="V419" s="35" t="s">
        <v>158</v>
      </c>
    </row>
    <row r="420" spans="1:22" ht="90" customHeight="1">
      <c r="A420" s="336"/>
      <c r="B420" s="339"/>
      <c r="C420" s="342"/>
      <c r="D420" s="352"/>
      <c r="E420" s="349"/>
      <c r="F420" s="35">
        <v>381</v>
      </c>
      <c r="G420" s="22">
        <v>20</v>
      </c>
      <c r="H420" s="35" t="s">
        <v>2033</v>
      </c>
      <c r="I420" s="35" t="s">
        <v>2033</v>
      </c>
      <c r="J420" s="35">
        <v>100</v>
      </c>
      <c r="K420" s="35" t="s">
        <v>96</v>
      </c>
      <c r="L420" s="35" t="s">
        <v>2034</v>
      </c>
      <c r="M420" s="35" t="s">
        <v>2035</v>
      </c>
      <c r="N420" s="35" t="s">
        <v>2036</v>
      </c>
      <c r="O420" s="79" t="s">
        <v>1960</v>
      </c>
      <c r="P420" s="35" t="s">
        <v>2037</v>
      </c>
      <c r="Q420" s="35">
        <v>100</v>
      </c>
      <c r="R420" s="53">
        <v>40</v>
      </c>
      <c r="S420" s="53">
        <v>70</v>
      </c>
      <c r="T420" s="53">
        <v>70</v>
      </c>
      <c r="U420" s="53">
        <v>100</v>
      </c>
      <c r="V420" s="35" t="s">
        <v>158</v>
      </c>
    </row>
    <row r="421" spans="1:22" ht="84.75" customHeight="1">
      <c r="A421" s="336"/>
      <c r="B421" s="339"/>
      <c r="C421" s="342"/>
      <c r="D421" s="352"/>
      <c r="E421" s="349"/>
      <c r="F421" s="35">
        <v>382</v>
      </c>
      <c r="G421" s="32">
        <v>30</v>
      </c>
      <c r="H421" s="33" t="s">
        <v>2038</v>
      </c>
      <c r="I421" s="33" t="s">
        <v>2038</v>
      </c>
      <c r="J421" s="35">
        <v>100</v>
      </c>
      <c r="K421" s="35" t="s">
        <v>96</v>
      </c>
      <c r="L421" s="35" t="s">
        <v>2039</v>
      </c>
      <c r="M421" s="33" t="s">
        <v>2040</v>
      </c>
      <c r="N421" s="35" t="s">
        <v>2040</v>
      </c>
      <c r="O421" s="79" t="s">
        <v>1960</v>
      </c>
      <c r="P421" s="33" t="s">
        <v>2041</v>
      </c>
      <c r="Q421" s="33">
        <v>100</v>
      </c>
      <c r="R421" s="48">
        <f>3/18*100</f>
        <v>16.666666666666664</v>
      </c>
      <c r="S421" s="48">
        <f>5/18*100</f>
        <v>27.777777777777779</v>
      </c>
      <c r="T421" s="48">
        <f>5/18*100</f>
        <v>27.777777777777779</v>
      </c>
      <c r="U421" s="48">
        <f>5/18*100</f>
        <v>27.777777777777779</v>
      </c>
      <c r="V421" s="35" t="s">
        <v>158</v>
      </c>
    </row>
    <row r="422" spans="1:22" ht="50.25" customHeight="1">
      <c r="A422" s="336"/>
      <c r="B422" s="339"/>
      <c r="C422" s="342"/>
      <c r="D422" s="352"/>
      <c r="E422" s="349"/>
      <c r="F422" s="35">
        <v>383</v>
      </c>
      <c r="G422" s="22">
        <v>10</v>
      </c>
      <c r="H422" s="35" t="s">
        <v>2042</v>
      </c>
      <c r="I422" s="35" t="s">
        <v>2042</v>
      </c>
      <c r="J422" s="35">
        <v>1</v>
      </c>
      <c r="K422" s="35" t="s">
        <v>13</v>
      </c>
      <c r="L422" s="35" t="s">
        <v>2043</v>
      </c>
      <c r="M422" s="35" t="s">
        <v>2044</v>
      </c>
      <c r="N422" s="35" t="s">
        <v>2044</v>
      </c>
      <c r="O422" s="79" t="s">
        <v>1960</v>
      </c>
      <c r="P422" s="35" t="s">
        <v>2045</v>
      </c>
      <c r="Q422" s="35">
        <v>0</v>
      </c>
      <c r="R422" s="53">
        <v>1</v>
      </c>
      <c r="S422" s="53">
        <v>0</v>
      </c>
      <c r="T422" s="53">
        <v>0</v>
      </c>
      <c r="U422" s="53">
        <v>0</v>
      </c>
      <c r="V422" s="35" t="s">
        <v>158</v>
      </c>
    </row>
    <row r="423" spans="1:22" ht="72" customHeight="1">
      <c r="A423" s="336"/>
      <c r="B423" s="339"/>
      <c r="C423" s="342"/>
      <c r="D423" s="352"/>
      <c r="E423" s="349"/>
      <c r="F423" s="35">
        <v>384</v>
      </c>
      <c r="G423" s="22">
        <v>10</v>
      </c>
      <c r="H423" s="35" t="s">
        <v>2046</v>
      </c>
      <c r="I423" s="35" t="s">
        <v>2046</v>
      </c>
      <c r="J423" s="35">
        <v>1</v>
      </c>
      <c r="K423" s="35" t="s">
        <v>13</v>
      </c>
      <c r="L423" s="35" t="s">
        <v>2047</v>
      </c>
      <c r="M423" s="35" t="s">
        <v>2048</v>
      </c>
      <c r="N423" s="35" t="s">
        <v>2049</v>
      </c>
      <c r="O423" s="79" t="s">
        <v>1960</v>
      </c>
      <c r="P423" s="35" t="s">
        <v>2050</v>
      </c>
      <c r="Q423" s="35">
        <v>0</v>
      </c>
      <c r="R423" s="53">
        <v>1</v>
      </c>
      <c r="S423" s="53">
        <v>0</v>
      </c>
      <c r="T423" s="53">
        <v>0</v>
      </c>
      <c r="U423" s="53">
        <v>0</v>
      </c>
      <c r="V423" s="35" t="s">
        <v>158</v>
      </c>
    </row>
    <row r="424" spans="1:22" ht="87.75" customHeight="1">
      <c r="A424" s="336"/>
      <c r="B424" s="339"/>
      <c r="C424" s="342"/>
      <c r="D424" s="352"/>
      <c r="E424" s="349"/>
      <c r="F424" s="35">
        <v>385</v>
      </c>
      <c r="G424" s="22">
        <v>15</v>
      </c>
      <c r="H424" s="35" t="s">
        <v>2051</v>
      </c>
      <c r="I424" s="35" t="s">
        <v>2051</v>
      </c>
      <c r="J424" s="35">
        <v>8</v>
      </c>
      <c r="K424" s="35" t="s">
        <v>185</v>
      </c>
      <c r="L424" s="35" t="s">
        <v>2052</v>
      </c>
      <c r="M424" s="35" t="s">
        <v>2053</v>
      </c>
      <c r="N424" s="35" t="s">
        <v>2054</v>
      </c>
      <c r="O424" s="79" t="s">
        <v>1960</v>
      </c>
      <c r="P424" s="35" t="s">
        <v>2055</v>
      </c>
      <c r="Q424" s="35">
        <v>6</v>
      </c>
      <c r="R424" s="53">
        <v>2</v>
      </c>
      <c r="S424" s="53">
        <v>2</v>
      </c>
      <c r="T424" s="53">
        <v>2</v>
      </c>
      <c r="U424" s="53">
        <v>2</v>
      </c>
      <c r="V424" s="35" t="s">
        <v>158</v>
      </c>
    </row>
    <row r="425" spans="1:22" ht="73.5" customHeight="1">
      <c r="A425" s="336"/>
      <c r="B425" s="339"/>
      <c r="C425" s="342"/>
      <c r="D425" s="352" t="e">
        <f>#REF!</f>
        <v>#REF!</v>
      </c>
      <c r="E425" s="349" t="e">
        <f>#REF!</f>
        <v>#REF!</v>
      </c>
      <c r="F425" s="35">
        <v>386</v>
      </c>
      <c r="G425" s="22">
        <v>10</v>
      </c>
      <c r="H425" s="35" t="s">
        <v>2056</v>
      </c>
      <c r="I425" s="35" t="s">
        <v>2057</v>
      </c>
      <c r="J425" s="35">
        <v>11</v>
      </c>
      <c r="K425" s="35" t="s">
        <v>185</v>
      </c>
      <c r="L425" s="35" t="s">
        <v>2058</v>
      </c>
      <c r="M425" s="35" t="s">
        <v>2059</v>
      </c>
      <c r="N425" s="35" t="s">
        <v>2060</v>
      </c>
      <c r="O425" s="79" t="s">
        <v>1960</v>
      </c>
      <c r="P425" s="35" t="s">
        <v>2061</v>
      </c>
      <c r="Q425" s="35">
        <v>3</v>
      </c>
      <c r="R425" s="53">
        <v>2</v>
      </c>
      <c r="S425" s="53">
        <v>3</v>
      </c>
      <c r="T425" s="53">
        <v>3</v>
      </c>
      <c r="U425" s="53">
        <v>3</v>
      </c>
      <c r="V425" s="35" t="s">
        <v>158</v>
      </c>
    </row>
    <row r="426" spans="1:22" ht="79.5" customHeight="1">
      <c r="A426" s="336"/>
      <c r="B426" s="339"/>
      <c r="C426" s="342"/>
      <c r="D426" s="352"/>
      <c r="E426" s="349"/>
      <c r="F426" s="35">
        <v>387</v>
      </c>
      <c r="G426" s="22">
        <v>10</v>
      </c>
      <c r="H426" s="35" t="s">
        <v>2062</v>
      </c>
      <c r="I426" s="35" t="s">
        <v>2063</v>
      </c>
      <c r="J426" s="35">
        <v>1</v>
      </c>
      <c r="K426" s="35" t="s">
        <v>13</v>
      </c>
      <c r="L426" s="35" t="s">
        <v>2064</v>
      </c>
      <c r="M426" s="35" t="s">
        <v>2065</v>
      </c>
      <c r="N426" s="35" t="s">
        <v>2066</v>
      </c>
      <c r="O426" s="79" t="s">
        <v>1960</v>
      </c>
      <c r="P426" s="35" t="s">
        <v>58</v>
      </c>
      <c r="Q426" s="35">
        <v>0</v>
      </c>
      <c r="R426" s="53">
        <v>0</v>
      </c>
      <c r="S426" s="53">
        <v>0</v>
      </c>
      <c r="T426" s="53">
        <v>0</v>
      </c>
      <c r="U426" s="53">
        <v>1</v>
      </c>
      <c r="V426" s="35" t="s">
        <v>158</v>
      </c>
    </row>
    <row r="427" spans="1:22" ht="91.5" customHeight="1">
      <c r="A427" s="336"/>
      <c r="B427" s="339"/>
      <c r="C427" s="342"/>
      <c r="D427" s="352"/>
      <c r="E427" s="349"/>
      <c r="F427" s="35">
        <v>388</v>
      </c>
      <c r="G427" s="22">
        <v>30</v>
      </c>
      <c r="H427" s="35" t="s">
        <v>2067</v>
      </c>
      <c r="I427" s="35" t="s">
        <v>2067</v>
      </c>
      <c r="J427" s="35">
        <v>1</v>
      </c>
      <c r="K427" s="35" t="s">
        <v>13</v>
      </c>
      <c r="L427" s="35" t="s">
        <v>2068</v>
      </c>
      <c r="M427" s="35" t="s">
        <v>2069</v>
      </c>
      <c r="N427" s="35" t="s">
        <v>2070</v>
      </c>
      <c r="O427" s="79" t="s">
        <v>1960</v>
      </c>
      <c r="P427" s="35" t="s">
        <v>2071</v>
      </c>
      <c r="Q427" s="35">
        <v>0</v>
      </c>
      <c r="R427" s="53">
        <v>0</v>
      </c>
      <c r="S427" s="53">
        <v>0</v>
      </c>
      <c r="T427" s="53">
        <v>0</v>
      </c>
      <c r="U427" s="53">
        <v>1</v>
      </c>
      <c r="V427" s="35" t="s">
        <v>158</v>
      </c>
    </row>
    <row r="428" spans="1:22" ht="64.5" customHeight="1">
      <c r="A428" s="336"/>
      <c r="B428" s="339"/>
      <c r="C428" s="342"/>
      <c r="D428" s="352"/>
      <c r="E428" s="349"/>
      <c r="F428" s="35">
        <v>389</v>
      </c>
      <c r="G428" s="22">
        <v>10</v>
      </c>
      <c r="H428" s="35" t="s">
        <v>2072</v>
      </c>
      <c r="I428" s="35" t="s">
        <v>2072</v>
      </c>
      <c r="J428" s="35">
        <v>1</v>
      </c>
      <c r="K428" s="35" t="s">
        <v>13</v>
      </c>
      <c r="L428" s="35" t="s">
        <v>2073</v>
      </c>
      <c r="M428" s="35" t="s">
        <v>2074</v>
      </c>
      <c r="N428" s="35" t="s">
        <v>2075</v>
      </c>
      <c r="O428" s="79" t="s">
        <v>1960</v>
      </c>
      <c r="P428" s="35" t="s">
        <v>2076</v>
      </c>
      <c r="Q428" s="35">
        <v>0</v>
      </c>
      <c r="R428" s="53">
        <v>0</v>
      </c>
      <c r="S428" s="53">
        <v>0</v>
      </c>
      <c r="T428" s="53">
        <v>0</v>
      </c>
      <c r="U428" s="53">
        <v>1</v>
      </c>
      <c r="V428" s="35" t="s">
        <v>158</v>
      </c>
    </row>
    <row r="429" spans="1:22" ht="80.25" customHeight="1">
      <c r="A429" s="336"/>
      <c r="B429" s="339"/>
      <c r="C429" s="342"/>
      <c r="D429" s="352"/>
      <c r="E429" s="349"/>
      <c r="F429" s="35">
        <v>390</v>
      </c>
      <c r="G429" s="22">
        <v>20</v>
      </c>
      <c r="H429" s="331" t="s">
        <v>2077</v>
      </c>
      <c r="I429" s="35" t="s">
        <v>2078</v>
      </c>
      <c r="J429" s="57">
        <v>2</v>
      </c>
      <c r="K429" s="35" t="s">
        <v>13</v>
      </c>
      <c r="L429" s="35" t="s">
        <v>2079</v>
      </c>
      <c r="M429" s="35" t="s">
        <v>2080</v>
      </c>
      <c r="N429" s="35" t="s">
        <v>2081</v>
      </c>
      <c r="O429" s="79" t="s">
        <v>850</v>
      </c>
      <c r="P429" s="35"/>
      <c r="Q429" s="35"/>
      <c r="R429" s="58">
        <v>0</v>
      </c>
      <c r="S429" s="58">
        <v>0</v>
      </c>
      <c r="T429" s="58">
        <v>0</v>
      </c>
      <c r="U429" s="58">
        <v>2</v>
      </c>
      <c r="V429" s="64" t="s">
        <v>167</v>
      </c>
    </row>
    <row r="430" spans="1:22" ht="50.25" customHeight="1">
      <c r="A430" s="336"/>
      <c r="B430" s="339"/>
      <c r="C430" s="342"/>
      <c r="D430" s="352"/>
      <c r="E430" s="349"/>
      <c r="F430" s="35">
        <v>391</v>
      </c>
      <c r="G430" s="22">
        <v>20</v>
      </c>
      <c r="H430" s="361"/>
      <c r="I430" s="35" t="s">
        <v>2082</v>
      </c>
      <c r="J430" s="57">
        <v>1</v>
      </c>
      <c r="K430" s="35" t="s">
        <v>202</v>
      </c>
      <c r="L430" s="35" t="s">
        <v>2083</v>
      </c>
      <c r="M430" s="35" t="s">
        <v>2084</v>
      </c>
      <c r="N430" s="35" t="s">
        <v>2084</v>
      </c>
      <c r="O430" s="79" t="s">
        <v>850</v>
      </c>
      <c r="P430" s="35"/>
      <c r="Q430" s="35">
        <v>1</v>
      </c>
      <c r="R430" s="58">
        <v>1</v>
      </c>
      <c r="S430" s="58">
        <v>1</v>
      </c>
      <c r="T430" s="58">
        <v>1</v>
      </c>
      <c r="U430" s="58">
        <v>1</v>
      </c>
      <c r="V430" s="64" t="s">
        <v>167</v>
      </c>
    </row>
    <row r="431" spans="1:22" ht="60.75" customHeight="1">
      <c r="A431" s="337"/>
      <c r="B431" s="340"/>
      <c r="C431" s="342"/>
      <c r="D431" s="33" t="e">
        <f>#REF!</f>
        <v>#REF!</v>
      </c>
      <c r="E431" s="32" t="e">
        <f>#REF!</f>
        <v>#REF!</v>
      </c>
      <c r="F431" s="33">
        <v>392</v>
      </c>
      <c r="G431" s="32">
        <v>100</v>
      </c>
      <c r="H431" s="33" t="s">
        <v>2085</v>
      </c>
      <c r="I431" s="33" t="s">
        <v>2085</v>
      </c>
      <c r="J431" s="33">
        <v>120</v>
      </c>
      <c r="K431" s="33" t="s">
        <v>202</v>
      </c>
      <c r="L431" s="33" t="s">
        <v>2086</v>
      </c>
      <c r="M431" s="33" t="s">
        <v>2087</v>
      </c>
      <c r="N431" s="33" t="s">
        <v>2087</v>
      </c>
      <c r="O431" s="79" t="s">
        <v>1960</v>
      </c>
      <c r="P431" s="33" t="s">
        <v>2088</v>
      </c>
      <c r="Q431" s="33">
        <v>120</v>
      </c>
      <c r="R431" s="45">
        <v>120</v>
      </c>
      <c r="S431" s="45">
        <v>120</v>
      </c>
      <c r="T431" s="45">
        <v>120</v>
      </c>
      <c r="U431" s="45">
        <v>120</v>
      </c>
      <c r="V431" s="33" t="s">
        <v>159</v>
      </c>
    </row>
    <row r="432" spans="1:22" s="20" customFormat="1" ht="12.75">
      <c r="A432" s="125" t="s">
        <v>160</v>
      </c>
      <c r="B432" s="126"/>
      <c r="C432" s="125"/>
      <c r="D432" s="126"/>
      <c r="E432" s="126"/>
      <c r="F432" s="126"/>
      <c r="G432" s="126"/>
      <c r="H432" s="126"/>
      <c r="I432" s="126"/>
      <c r="J432" s="126"/>
      <c r="K432" s="126"/>
      <c r="L432" s="126"/>
      <c r="M432" s="126"/>
      <c r="N432" s="126"/>
      <c r="O432" s="127"/>
      <c r="P432" s="126"/>
      <c r="Q432" s="126"/>
      <c r="R432" s="126"/>
      <c r="S432" s="126"/>
      <c r="T432" s="126"/>
      <c r="U432" s="126"/>
      <c r="V432" s="128"/>
    </row>
    <row r="433" spans="1:22" ht="130.5" customHeight="1">
      <c r="A433" s="355" t="str">
        <f>'[1]2_ESTRUCTURA_PDM'!H72</f>
        <v>5.3.01</v>
      </c>
      <c r="B433" s="356">
        <f>'[1]2_ESTRUCTURA_PDM'!I72</f>
        <v>50</v>
      </c>
      <c r="C433" s="357" t="str">
        <f>'[1]2_ESTRUCTURA_PDM'!J72</f>
        <v>Servicios públicos y agua potable como base de la vida</v>
      </c>
      <c r="D433" s="361" t="e">
        <f>#REF!</f>
        <v>#REF!</v>
      </c>
      <c r="E433" s="356" t="e">
        <f>#REF!</f>
        <v>#REF!</v>
      </c>
      <c r="F433" s="79">
        <v>395</v>
      </c>
      <c r="G433" s="86">
        <v>50</v>
      </c>
      <c r="H433" s="79" t="s">
        <v>2089</v>
      </c>
      <c r="I433" s="79" t="s">
        <v>2089</v>
      </c>
      <c r="J433" s="81">
        <v>35</v>
      </c>
      <c r="K433" s="79" t="s">
        <v>13</v>
      </c>
      <c r="L433" s="79" t="s">
        <v>2090</v>
      </c>
      <c r="M433" s="79" t="s">
        <v>2091</v>
      </c>
      <c r="N433" s="79" t="s">
        <v>2091</v>
      </c>
      <c r="O433" s="79" t="s">
        <v>850</v>
      </c>
      <c r="P433" s="79" t="s">
        <v>2092</v>
      </c>
      <c r="Q433" s="79"/>
      <c r="R433" s="82">
        <v>0</v>
      </c>
      <c r="S433" s="82">
        <v>0</v>
      </c>
      <c r="T433" s="82">
        <v>35</v>
      </c>
      <c r="U433" s="82">
        <v>0</v>
      </c>
      <c r="V433" s="81" t="s">
        <v>116</v>
      </c>
    </row>
    <row r="434" spans="1:22" ht="109.5" customHeight="1">
      <c r="A434" s="352"/>
      <c r="B434" s="349"/>
      <c r="C434" s="354"/>
      <c r="D434" s="352"/>
      <c r="E434" s="349"/>
      <c r="F434" s="35">
        <v>396</v>
      </c>
      <c r="G434" s="22">
        <v>50</v>
      </c>
      <c r="H434" s="35" t="s">
        <v>2093</v>
      </c>
      <c r="I434" s="35" t="s">
        <v>2094</v>
      </c>
      <c r="J434" s="57">
        <v>1000</v>
      </c>
      <c r="K434" s="35" t="s">
        <v>96</v>
      </c>
      <c r="L434" s="35" t="s">
        <v>2095</v>
      </c>
      <c r="M434" s="35" t="s">
        <v>2096</v>
      </c>
      <c r="N434" s="35" t="s">
        <v>2097</v>
      </c>
      <c r="O434" s="35" t="s">
        <v>850</v>
      </c>
      <c r="P434" s="35" t="s">
        <v>2098</v>
      </c>
      <c r="Q434" s="35"/>
      <c r="R434" s="53">
        <v>0</v>
      </c>
      <c r="S434" s="53">
        <v>0</v>
      </c>
      <c r="T434" s="53">
        <v>900</v>
      </c>
      <c r="U434" s="58">
        <v>1000</v>
      </c>
      <c r="V434" s="64" t="s">
        <v>116</v>
      </c>
    </row>
    <row r="435" spans="1:22" ht="57.75" customHeight="1">
      <c r="A435" s="352"/>
      <c r="B435" s="349"/>
      <c r="C435" s="354"/>
      <c r="D435" s="40" t="e">
        <f>#REF!</f>
        <v>#REF!</v>
      </c>
      <c r="E435" s="98" t="e">
        <f>#REF!</f>
        <v>#REF!</v>
      </c>
      <c r="F435" s="35">
        <v>397</v>
      </c>
      <c r="G435" s="22">
        <v>100</v>
      </c>
      <c r="H435" s="35" t="s">
        <v>2099</v>
      </c>
      <c r="I435" s="35" t="s">
        <v>2100</v>
      </c>
      <c r="J435" s="57">
        <f>SUM(R435:U435)</f>
        <v>11440</v>
      </c>
      <c r="K435" s="35" t="s">
        <v>96</v>
      </c>
      <c r="L435" s="35" t="s">
        <v>2101</v>
      </c>
      <c r="M435" s="35" t="s">
        <v>2102</v>
      </c>
      <c r="N435" s="35" t="s">
        <v>2103</v>
      </c>
      <c r="O435" s="35" t="s">
        <v>850</v>
      </c>
      <c r="P435" s="35" t="s">
        <v>2104</v>
      </c>
      <c r="Q435" s="35">
        <v>422</v>
      </c>
      <c r="R435" s="58">
        <v>2860</v>
      </c>
      <c r="S435" s="58">
        <v>2860</v>
      </c>
      <c r="T435" s="58">
        <v>2860</v>
      </c>
      <c r="U435" s="58">
        <v>2860</v>
      </c>
      <c r="V435" s="64" t="s">
        <v>161</v>
      </c>
    </row>
    <row r="436" spans="1:22" s="97" customFormat="1" ht="102.75" customHeight="1">
      <c r="A436" s="352"/>
      <c r="B436" s="349"/>
      <c r="C436" s="354"/>
      <c r="D436" s="35" t="e">
        <f>#REF!</f>
        <v>#REF!</v>
      </c>
      <c r="E436" s="22" t="e">
        <f>#REF!</f>
        <v>#REF!</v>
      </c>
      <c r="F436" s="35">
        <v>398</v>
      </c>
      <c r="G436" s="22">
        <v>100</v>
      </c>
      <c r="H436" s="35" t="s">
        <v>2105</v>
      </c>
      <c r="I436" s="35" t="s">
        <v>2105</v>
      </c>
      <c r="J436" s="133">
        <v>86.73</v>
      </c>
      <c r="K436" s="35" t="s">
        <v>96</v>
      </c>
      <c r="L436" s="35" t="s">
        <v>2106</v>
      </c>
      <c r="M436" s="35" t="s">
        <v>2107</v>
      </c>
      <c r="N436" s="35" t="s">
        <v>2108</v>
      </c>
      <c r="O436" s="35" t="s">
        <v>430</v>
      </c>
      <c r="P436" s="35" t="s">
        <v>2109</v>
      </c>
      <c r="Q436" s="35">
        <v>76.73</v>
      </c>
      <c r="R436" s="134">
        <v>76.73</v>
      </c>
      <c r="S436" s="134">
        <v>78.73</v>
      </c>
      <c r="T436" s="134">
        <v>82.73</v>
      </c>
      <c r="U436" s="134">
        <v>86.73</v>
      </c>
      <c r="V436" s="35" t="s">
        <v>92</v>
      </c>
    </row>
    <row r="437" spans="1:22" ht="83.25" customHeight="1">
      <c r="A437" s="352"/>
      <c r="B437" s="349"/>
      <c r="C437" s="358"/>
      <c r="D437" s="35" t="e">
        <f>#REF!</f>
        <v>#REF!</v>
      </c>
      <c r="E437" s="22" t="e">
        <f>#REF!</f>
        <v>#REF!</v>
      </c>
      <c r="F437" s="35">
        <v>399</v>
      </c>
      <c r="G437" s="22">
        <v>100</v>
      </c>
      <c r="H437" s="35" t="s">
        <v>2110</v>
      </c>
      <c r="I437" s="35" t="s">
        <v>2111</v>
      </c>
      <c r="J437" s="133">
        <v>86.73</v>
      </c>
      <c r="K437" s="35" t="s">
        <v>96</v>
      </c>
      <c r="L437" s="35" t="s">
        <v>2112</v>
      </c>
      <c r="M437" s="35" t="s">
        <v>2113</v>
      </c>
      <c r="N437" s="35" t="s">
        <v>162</v>
      </c>
      <c r="O437" s="35" t="s">
        <v>850</v>
      </c>
      <c r="P437" s="35" t="s">
        <v>2114</v>
      </c>
      <c r="Q437" s="35"/>
      <c r="R437" s="135">
        <f>76.73+2.5</f>
        <v>79.23</v>
      </c>
      <c r="S437" s="54">
        <f>R437+2.5</f>
        <v>81.73</v>
      </c>
      <c r="T437" s="54">
        <f>S437+2.5</f>
        <v>84.23</v>
      </c>
      <c r="U437" s="54">
        <f>T437+2.5</f>
        <v>86.73</v>
      </c>
      <c r="V437" s="64" t="s">
        <v>116</v>
      </c>
    </row>
    <row r="438" spans="1:22" ht="76.5" customHeight="1">
      <c r="A438" s="352" t="str">
        <f>'[1]2_ESTRUCTURA_PDM'!H73</f>
        <v>5.3.02</v>
      </c>
      <c r="B438" s="349">
        <f>'[1]2_ESTRUCTURA_PDM'!I73</f>
        <v>50</v>
      </c>
      <c r="C438" s="353" t="str">
        <f>'[1]2_ESTRUCTURA_PDM'!J73</f>
        <v xml:space="preserve">Saneamiento básico: alcantarillado y manejo de residuos sólidos </v>
      </c>
      <c r="D438" s="352" t="e">
        <f>#REF!</f>
        <v>#REF!</v>
      </c>
      <c r="E438" s="349" t="e">
        <f>#REF!</f>
        <v>#REF!</v>
      </c>
      <c r="F438" s="35">
        <v>400</v>
      </c>
      <c r="G438" s="22">
        <v>25</v>
      </c>
      <c r="H438" s="35" t="s">
        <v>2115</v>
      </c>
      <c r="I438" s="35" t="s">
        <v>2116</v>
      </c>
      <c r="J438" s="57">
        <v>600</v>
      </c>
      <c r="K438" s="35" t="s">
        <v>96</v>
      </c>
      <c r="L438" s="35" t="s">
        <v>2117</v>
      </c>
      <c r="M438" s="35" t="s">
        <v>2118</v>
      </c>
      <c r="N438" s="35" t="s">
        <v>2119</v>
      </c>
      <c r="O438" s="35" t="s">
        <v>850</v>
      </c>
      <c r="P438" s="35" t="s">
        <v>2120</v>
      </c>
      <c r="Q438" s="35"/>
      <c r="R438" s="53">
        <v>0</v>
      </c>
      <c r="S438" s="58">
        <v>200</v>
      </c>
      <c r="T438" s="58">
        <v>200</v>
      </c>
      <c r="U438" s="58">
        <v>200</v>
      </c>
      <c r="V438" s="64" t="s">
        <v>116</v>
      </c>
    </row>
    <row r="439" spans="1:22" ht="106.5" customHeight="1">
      <c r="A439" s="352"/>
      <c r="B439" s="349"/>
      <c r="C439" s="354"/>
      <c r="D439" s="352"/>
      <c r="E439" s="349"/>
      <c r="F439" s="35">
        <v>401</v>
      </c>
      <c r="G439" s="22">
        <v>25</v>
      </c>
      <c r="H439" s="35" t="s">
        <v>2121</v>
      </c>
      <c r="I439" s="35" t="s">
        <v>2121</v>
      </c>
      <c r="J439" s="35">
        <v>1</v>
      </c>
      <c r="K439" s="35" t="s">
        <v>13</v>
      </c>
      <c r="L439" s="35" t="s">
        <v>2122</v>
      </c>
      <c r="M439" s="35" t="s">
        <v>2123</v>
      </c>
      <c r="N439" s="35" t="s">
        <v>2124</v>
      </c>
      <c r="O439" s="35" t="s">
        <v>430</v>
      </c>
      <c r="P439" s="35" t="s">
        <v>2125</v>
      </c>
      <c r="Q439" s="35">
        <v>0</v>
      </c>
      <c r="R439" s="53">
        <v>0</v>
      </c>
      <c r="S439" s="53">
        <v>1</v>
      </c>
      <c r="T439" s="53">
        <v>0</v>
      </c>
      <c r="U439" s="53">
        <v>0</v>
      </c>
      <c r="V439" s="35" t="s">
        <v>92</v>
      </c>
    </row>
    <row r="440" spans="1:22" ht="68.25" customHeight="1">
      <c r="A440" s="352"/>
      <c r="B440" s="349"/>
      <c r="C440" s="354"/>
      <c r="D440" s="352"/>
      <c r="E440" s="349"/>
      <c r="F440" s="35">
        <v>402</v>
      </c>
      <c r="G440" s="22">
        <v>25</v>
      </c>
      <c r="H440" s="35" t="s">
        <v>2126</v>
      </c>
      <c r="I440" s="35" t="s">
        <v>2126</v>
      </c>
      <c r="J440" s="35">
        <v>24</v>
      </c>
      <c r="K440" s="35" t="s">
        <v>185</v>
      </c>
      <c r="L440" s="35" t="s">
        <v>2127</v>
      </c>
      <c r="M440" s="35" t="s">
        <v>2128</v>
      </c>
      <c r="N440" s="35" t="s">
        <v>2129</v>
      </c>
      <c r="O440" s="35" t="s">
        <v>430</v>
      </c>
      <c r="P440" s="35" t="s">
        <v>2130</v>
      </c>
      <c r="Q440" s="35">
        <v>22</v>
      </c>
      <c r="R440" s="53">
        <v>22</v>
      </c>
      <c r="S440" s="53">
        <v>22</v>
      </c>
      <c r="T440" s="53">
        <v>24</v>
      </c>
      <c r="U440" s="53">
        <v>24</v>
      </c>
      <c r="V440" s="35" t="s">
        <v>92</v>
      </c>
    </row>
    <row r="441" spans="1:22" ht="126.75" customHeight="1">
      <c r="A441" s="352"/>
      <c r="B441" s="349"/>
      <c r="C441" s="354"/>
      <c r="D441" s="352"/>
      <c r="E441" s="349"/>
      <c r="F441" s="35">
        <v>403</v>
      </c>
      <c r="G441" s="22">
        <v>25</v>
      </c>
      <c r="H441" s="35" t="s">
        <v>2131</v>
      </c>
      <c r="I441" s="35" t="s">
        <v>2132</v>
      </c>
      <c r="J441" s="35">
        <v>35</v>
      </c>
      <c r="K441" s="35" t="s">
        <v>13</v>
      </c>
      <c r="L441" s="35" t="s">
        <v>2133</v>
      </c>
      <c r="M441" s="35" t="s">
        <v>2134</v>
      </c>
      <c r="N441" s="35" t="s">
        <v>2135</v>
      </c>
      <c r="O441" s="35" t="s">
        <v>850</v>
      </c>
      <c r="P441" s="35" t="s">
        <v>2136</v>
      </c>
      <c r="Q441" s="35"/>
      <c r="R441" s="53">
        <v>0</v>
      </c>
      <c r="S441" s="53">
        <v>0</v>
      </c>
      <c r="T441" s="53">
        <v>0</v>
      </c>
      <c r="U441" s="53">
        <v>35</v>
      </c>
      <c r="V441" s="64" t="s">
        <v>116</v>
      </c>
    </row>
    <row r="442" spans="1:22" s="97" customFormat="1" ht="111.75" customHeight="1">
      <c r="A442" s="352"/>
      <c r="B442" s="349"/>
      <c r="C442" s="354"/>
      <c r="D442" s="352" t="e">
        <f>#REF!</f>
        <v>#REF!</v>
      </c>
      <c r="E442" s="349" t="e">
        <f>#REF!</f>
        <v>#REF!</v>
      </c>
      <c r="F442" s="35">
        <v>404</v>
      </c>
      <c r="G442" s="22">
        <v>50</v>
      </c>
      <c r="H442" s="35" t="s">
        <v>2137</v>
      </c>
      <c r="I442" s="35" t="s">
        <v>2138</v>
      </c>
      <c r="J442" s="35">
        <v>1</v>
      </c>
      <c r="K442" s="35" t="s">
        <v>185</v>
      </c>
      <c r="L442" s="35" t="s">
        <v>2139</v>
      </c>
      <c r="M442" s="35" t="s">
        <v>2140</v>
      </c>
      <c r="N442" s="35" t="s">
        <v>2141</v>
      </c>
      <c r="O442" s="35" t="s">
        <v>430</v>
      </c>
      <c r="P442" s="35" t="s">
        <v>2142</v>
      </c>
      <c r="Q442" s="35"/>
      <c r="R442" s="53">
        <v>0.25</v>
      </c>
      <c r="S442" s="53">
        <v>0.25</v>
      </c>
      <c r="T442" s="53">
        <v>0.25</v>
      </c>
      <c r="U442" s="53">
        <v>0.25</v>
      </c>
      <c r="V442" s="35" t="s">
        <v>92</v>
      </c>
    </row>
    <row r="443" spans="1:22" s="97" customFormat="1" ht="108.75" customHeight="1">
      <c r="A443" s="352"/>
      <c r="B443" s="349"/>
      <c r="C443" s="354"/>
      <c r="D443" s="352"/>
      <c r="E443" s="349"/>
      <c r="F443" s="35">
        <v>405</v>
      </c>
      <c r="G443" s="22">
        <v>50</v>
      </c>
      <c r="H443" s="35" t="s">
        <v>2143</v>
      </c>
      <c r="I443" s="35" t="s">
        <v>2143</v>
      </c>
      <c r="J443" s="35">
        <v>73.099999999999994</v>
      </c>
      <c r="K443" s="35" t="s">
        <v>185</v>
      </c>
      <c r="L443" s="64" t="s">
        <v>2144</v>
      </c>
      <c r="M443" s="35" t="s">
        <v>2145</v>
      </c>
      <c r="N443" s="35" t="s">
        <v>2146</v>
      </c>
      <c r="O443" s="35" t="s">
        <v>430</v>
      </c>
      <c r="P443" s="35" t="s">
        <v>2147</v>
      </c>
      <c r="Q443" s="35">
        <v>40.630000000000003</v>
      </c>
      <c r="R443" s="53">
        <v>44.7</v>
      </c>
      <c r="S443" s="53">
        <v>54.9</v>
      </c>
      <c r="T443" s="49">
        <v>65</v>
      </c>
      <c r="U443" s="53">
        <v>73.099999999999994</v>
      </c>
      <c r="V443" s="35" t="s">
        <v>92</v>
      </c>
    </row>
    <row r="444" spans="1:22" s="97" customFormat="1" ht="86.25" customHeight="1">
      <c r="A444" s="352"/>
      <c r="B444" s="349"/>
      <c r="C444" s="354"/>
      <c r="D444" s="352" t="e">
        <f>#REF!</f>
        <v>#REF!</v>
      </c>
      <c r="E444" s="349" t="e">
        <f>#REF!</f>
        <v>#REF!</v>
      </c>
      <c r="F444" s="35">
        <v>406</v>
      </c>
      <c r="G444" s="22">
        <v>40</v>
      </c>
      <c r="H444" s="35" t="s">
        <v>2148</v>
      </c>
      <c r="I444" s="35" t="s">
        <v>2148</v>
      </c>
      <c r="J444" s="35">
        <v>4</v>
      </c>
      <c r="K444" s="35" t="s">
        <v>96</v>
      </c>
      <c r="L444" s="35" t="s">
        <v>2149</v>
      </c>
      <c r="M444" s="35" t="s">
        <v>656</v>
      </c>
      <c r="N444" s="35" t="s">
        <v>2150</v>
      </c>
      <c r="O444" s="35" t="s">
        <v>430</v>
      </c>
      <c r="P444" s="35" t="s">
        <v>2151</v>
      </c>
      <c r="Q444" s="35"/>
      <c r="R444" s="53">
        <v>1</v>
      </c>
      <c r="S444" s="53">
        <v>1</v>
      </c>
      <c r="T444" s="53">
        <v>1</v>
      </c>
      <c r="U444" s="53">
        <v>1</v>
      </c>
      <c r="V444" s="35" t="s">
        <v>92</v>
      </c>
    </row>
    <row r="445" spans="1:22" s="97" customFormat="1" ht="84.75" customHeight="1">
      <c r="A445" s="352"/>
      <c r="B445" s="349"/>
      <c r="C445" s="354"/>
      <c r="D445" s="352"/>
      <c r="E445" s="349"/>
      <c r="F445" s="35">
        <v>407</v>
      </c>
      <c r="G445" s="22">
        <v>10</v>
      </c>
      <c r="H445" s="35" t="s">
        <v>2152</v>
      </c>
      <c r="I445" s="35" t="s">
        <v>2152</v>
      </c>
      <c r="J445" s="35">
        <v>1</v>
      </c>
      <c r="K445" s="35" t="s">
        <v>13</v>
      </c>
      <c r="L445" s="35" t="s">
        <v>2153</v>
      </c>
      <c r="M445" s="35" t="s">
        <v>2154</v>
      </c>
      <c r="N445" s="35" t="s">
        <v>2155</v>
      </c>
      <c r="O445" s="35" t="s">
        <v>430</v>
      </c>
      <c r="P445" s="35" t="s">
        <v>2156</v>
      </c>
      <c r="Q445" s="35"/>
      <c r="R445" s="53">
        <v>0</v>
      </c>
      <c r="S445" s="53">
        <v>0</v>
      </c>
      <c r="T445" s="53">
        <v>1</v>
      </c>
      <c r="U445" s="53">
        <v>0</v>
      </c>
      <c r="V445" s="35" t="s">
        <v>92</v>
      </c>
    </row>
    <row r="446" spans="1:22" s="97" customFormat="1" ht="158.25" customHeight="1">
      <c r="A446" s="352"/>
      <c r="B446" s="349"/>
      <c r="C446" s="354"/>
      <c r="D446" s="352"/>
      <c r="E446" s="349"/>
      <c r="F446" s="35">
        <v>408</v>
      </c>
      <c r="G446" s="22">
        <v>20</v>
      </c>
      <c r="H446" s="35" t="s">
        <v>2157</v>
      </c>
      <c r="I446" s="35" t="s">
        <v>2157</v>
      </c>
      <c r="J446" s="35">
        <v>1</v>
      </c>
      <c r="K446" s="35" t="s">
        <v>202</v>
      </c>
      <c r="L446" s="35" t="s">
        <v>2158</v>
      </c>
      <c r="M446" s="35" t="s">
        <v>2159</v>
      </c>
      <c r="N446" s="35" t="s">
        <v>2159</v>
      </c>
      <c r="O446" s="35" t="s">
        <v>430</v>
      </c>
      <c r="P446" s="35" t="s">
        <v>2156</v>
      </c>
      <c r="Q446" s="35"/>
      <c r="R446" s="53">
        <v>1</v>
      </c>
      <c r="S446" s="53">
        <v>1</v>
      </c>
      <c r="T446" s="53">
        <v>1</v>
      </c>
      <c r="U446" s="53">
        <v>1</v>
      </c>
      <c r="V446" s="35" t="s">
        <v>92</v>
      </c>
    </row>
    <row r="447" spans="1:22" s="97" customFormat="1" ht="73.5" customHeight="1">
      <c r="A447" s="352"/>
      <c r="B447" s="349"/>
      <c r="C447" s="354"/>
      <c r="D447" s="352"/>
      <c r="E447" s="349"/>
      <c r="F447" s="35">
        <v>409</v>
      </c>
      <c r="G447" s="22">
        <v>20</v>
      </c>
      <c r="H447" s="35" t="s">
        <v>2160</v>
      </c>
      <c r="I447" s="35" t="s">
        <v>2160</v>
      </c>
      <c r="J447" s="35">
        <v>100</v>
      </c>
      <c r="K447" s="35" t="s">
        <v>202</v>
      </c>
      <c r="L447" s="35" t="s">
        <v>2161</v>
      </c>
      <c r="M447" s="35" t="s">
        <v>2162</v>
      </c>
      <c r="N447" s="35" t="s">
        <v>2162</v>
      </c>
      <c r="O447" s="35" t="s">
        <v>430</v>
      </c>
      <c r="P447" s="35" t="s">
        <v>2163</v>
      </c>
      <c r="Q447" s="35">
        <v>100</v>
      </c>
      <c r="R447" s="53">
        <v>100</v>
      </c>
      <c r="S447" s="53">
        <v>100</v>
      </c>
      <c r="T447" s="53">
        <v>100</v>
      </c>
      <c r="U447" s="53">
        <v>100</v>
      </c>
      <c r="V447" s="35" t="s">
        <v>92</v>
      </c>
    </row>
    <row r="448" spans="1:22" s="97" customFormat="1" ht="80.25" customHeight="1">
      <c r="A448" s="352"/>
      <c r="B448" s="349"/>
      <c r="C448" s="354"/>
      <c r="D448" s="352"/>
      <c r="E448" s="349"/>
      <c r="F448" s="35">
        <v>410</v>
      </c>
      <c r="G448" s="22">
        <v>10</v>
      </c>
      <c r="H448" s="35" t="s">
        <v>2164</v>
      </c>
      <c r="I448" s="35" t="s">
        <v>2164</v>
      </c>
      <c r="J448" s="35">
        <v>1</v>
      </c>
      <c r="K448" s="35" t="s">
        <v>13</v>
      </c>
      <c r="L448" s="35" t="s">
        <v>2165</v>
      </c>
      <c r="M448" s="35" t="s">
        <v>2166</v>
      </c>
      <c r="N448" s="35" t="s">
        <v>2167</v>
      </c>
      <c r="O448" s="35" t="s">
        <v>430</v>
      </c>
      <c r="P448" s="35" t="s">
        <v>2156</v>
      </c>
      <c r="Q448" s="35"/>
      <c r="R448" s="53">
        <v>0</v>
      </c>
      <c r="S448" s="53">
        <v>0</v>
      </c>
      <c r="T448" s="53">
        <v>0</v>
      </c>
      <c r="U448" s="53">
        <f>J448</f>
        <v>1</v>
      </c>
      <c r="V448" s="35" t="s">
        <v>92</v>
      </c>
    </row>
    <row r="449" spans="1:22" ht="111.75" customHeight="1">
      <c r="A449" s="352"/>
      <c r="B449" s="349"/>
      <c r="C449" s="354"/>
      <c r="D449" s="35" t="e">
        <f>#REF!</f>
        <v>#REF!</v>
      </c>
      <c r="E449" s="22" t="e">
        <f>#REF!</f>
        <v>#REF!</v>
      </c>
      <c r="F449" s="35">
        <v>411</v>
      </c>
      <c r="G449" s="22">
        <v>100</v>
      </c>
      <c r="H449" s="35" t="s">
        <v>2168</v>
      </c>
      <c r="I449" s="35" t="str">
        <f>+H449</f>
        <v>Eliminar 6 puntos de descarga directa a las fuentes receptoras</v>
      </c>
      <c r="J449" s="35">
        <v>6</v>
      </c>
      <c r="K449" s="35" t="s">
        <v>15</v>
      </c>
      <c r="L449" s="35" t="s">
        <v>2169</v>
      </c>
      <c r="M449" s="35" t="s">
        <v>2170</v>
      </c>
      <c r="N449" s="35" t="s">
        <v>2171</v>
      </c>
      <c r="O449" s="35" t="s">
        <v>850</v>
      </c>
      <c r="P449" s="35" t="s">
        <v>2172</v>
      </c>
      <c r="Q449" s="35"/>
      <c r="R449" s="53">
        <v>2</v>
      </c>
      <c r="S449" s="53">
        <v>0</v>
      </c>
      <c r="T449" s="53">
        <v>0</v>
      </c>
      <c r="U449" s="53">
        <v>4</v>
      </c>
      <c r="V449" s="64" t="s">
        <v>116</v>
      </c>
    </row>
    <row r="450" spans="1:22" s="97" customFormat="1" ht="86.25" customHeight="1">
      <c r="A450" s="352"/>
      <c r="B450" s="349"/>
      <c r="C450" s="354"/>
      <c r="D450" s="352" t="e">
        <f>#REF!</f>
        <v>#REF!</v>
      </c>
      <c r="E450" s="349" t="e">
        <f>#REF!</f>
        <v>#REF!</v>
      </c>
      <c r="F450" s="35">
        <v>412</v>
      </c>
      <c r="G450" s="22">
        <v>20</v>
      </c>
      <c r="H450" s="35" t="s">
        <v>2173</v>
      </c>
      <c r="I450" s="35" t="s">
        <v>2173</v>
      </c>
      <c r="J450" s="35">
        <v>1</v>
      </c>
      <c r="K450" s="35" t="s">
        <v>13</v>
      </c>
      <c r="L450" s="35" t="s">
        <v>2174</v>
      </c>
      <c r="M450" s="35" t="s">
        <v>2175</v>
      </c>
      <c r="N450" s="35" t="s">
        <v>2176</v>
      </c>
      <c r="O450" s="35" t="s">
        <v>430</v>
      </c>
      <c r="P450" s="35" t="s">
        <v>2177</v>
      </c>
      <c r="Q450" s="35"/>
      <c r="R450" s="53">
        <v>0</v>
      </c>
      <c r="S450" s="53">
        <v>1</v>
      </c>
      <c r="T450" s="53">
        <v>0</v>
      </c>
      <c r="U450" s="53">
        <v>0</v>
      </c>
      <c r="V450" s="35" t="s">
        <v>92</v>
      </c>
    </row>
    <row r="451" spans="1:22" s="97" customFormat="1" ht="67.5" customHeight="1">
      <c r="A451" s="331"/>
      <c r="B451" s="333"/>
      <c r="C451" s="354"/>
      <c r="D451" s="331"/>
      <c r="E451" s="333"/>
      <c r="F451" s="33">
        <v>413</v>
      </c>
      <c r="G451" s="32">
        <v>80</v>
      </c>
      <c r="H451" s="33" t="s">
        <v>2178</v>
      </c>
      <c r="I451" s="33" t="s">
        <v>2178</v>
      </c>
      <c r="J451" s="33">
        <v>160</v>
      </c>
      <c r="K451" s="33" t="s">
        <v>96</v>
      </c>
      <c r="L451" s="33" t="s">
        <v>2179</v>
      </c>
      <c r="M451" s="33" t="s">
        <v>2180</v>
      </c>
      <c r="N451" s="33" t="s">
        <v>2180</v>
      </c>
      <c r="O451" s="33" t="s">
        <v>430</v>
      </c>
      <c r="P451" s="33" t="s">
        <v>2181</v>
      </c>
      <c r="Q451" s="33"/>
      <c r="R451" s="45">
        <v>40</v>
      </c>
      <c r="S451" s="45">
        <v>40</v>
      </c>
      <c r="T451" s="45">
        <v>40</v>
      </c>
      <c r="U451" s="45">
        <v>40</v>
      </c>
      <c r="V451" s="33" t="s">
        <v>92</v>
      </c>
    </row>
    <row r="452" spans="1:22" s="20" customFormat="1" ht="12.75">
      <c r="A452" s="125" t="s">
        <v>163</v>
      </c>
      <c r="B452" s="126"/>
      <c r="C452" s="125"/>
      <c r="D452" s="126"/>
      <c r="E452" s="126"/>
      <c r="F452" s="126"/>
      <c r="G452" s="126"/>
      <c r="H452" s="126"/>
      <c r="I452" s="126"/>
      <c r="J452" s="126"/>
      <c r="K452" s="126"/>
      <c r="L452" s="126"/>
      <c r="M452" s="126"/>
      <c r="N452" s="126"/>
      <c r="O452" s="127"/>
      <c r="P452" s="126"/>
      <c r="Q452" s="126"/>
      <c r="R452" s="126"/>
      <c r="S452" s="126"/>
      <c r="T452" s="126"/>
      <c r="U452" s="126"/>
      <c r="V452" s="128"/>
    </row>
    <row r="453" spans="1:22" ht="99" customHeight="1">
      <c r="A453" s="335" t="str">
        <f>'[1]2_ESTRUCTURA_PDM'!H74</f>
        <v>5.4.01</v>
      </c>
      <c r="B453" s="338">
        <f>'[1]2_ESTRUCTURA_PDM'!I74</f>
        <v>100</v>
      </c>
      <c r="C453" s="341" t="str">
        <f>'[1]2_ESTRUCTURA_PDM'!J74</f>
        <v>Vivienda segura, digna y sostenible</v>
      </c>
      <c r="D453" s="350" t="e">
        <f>#REF!</f>
        <v>#REF!</v>
      </c>
      <c r="E453" s="351" t="e">
        <f>#REF!</f>
        <v>#REF!</v>
      </c>
      <c r="F453" s="79">
        <v>414</v>
      </c>
      <c r="G453" s="136">
        <v>8</v>
      </c>
      <c r="H453" s="42" t="s">
        <v>2182</v>
      </c>
      <c r="I453" s="42" t="s">
        <v>2183</v>
      </c>
      <c r="J453" s="42">
        <v>100</v>
      </c>
      <c r="K453" s="42" t="s">
        <v>96</v>
      </c>
      <c r="L453" s="79" t="s">
        <v>2184</v>
      </c>
      <c r="M453" s="42" t="s">
        <v>2185</v>
      </c>
      <c r="N453" s="79" t="s">
        <v>2186</v>
      </c>
      <c r="O453" s="79" t="s">
        <v>1214</v>
      </c>
      <c r="P453" s="137" t="s">
        <v>2187</v>
      </c>
      <c r="Q453" s="79">
        <v>0</v>
      </c>
      <c r="R453" s="82">
        <v>5</v>
      </c>
      <c r="S453" s="82">
        <v>30</v>
      </c>
      <c r="T453" s="82">
        <v>30</v>
      </c>
      <c r="U453" s="82">
        <v>35</v>
      </c>
      <c r="V453" s="79" t="s">
        <v>164</v>
      </c>
    </row>
    <row r="454" spans="1:22" ht="97.5" customHeight="1">
      <c r="A454" s="336"/>
      <c r="B454" s="339"/>
      <c r="C454" s="342"/>
      <c r="D454" s="350"/>
      <c r="E454" s="351"/>
      <c r="F454" s="35">
        <v>415</v>
      </c>
      <c r="G454" s="32">
        <v>8</v>
      </c>
      <c r="H454" s="33" t="s">
        <v>2188</v>
      </c>
      <c r="I454" s="33" t="s">
        <v>2188</v>
      </c>
      <c r="J454" s="33">
        <v>100</v>
      </c>
      <c r="K454" s="33" t="s">
        <v>96</v>
      </c>
      <c r="L454" s="35" t="s">
        <v>2189</v>
      </c>
      <c r="M454" s="33" t="s">
        <v>2190</v>
      </c>
      <c r="N454" s="35" t="s">
        <v>2191</v>
      </c>
      <c r="O454" s="79" t="s">
        <v>1214</v>
      </c>
      <c r="P454" s="138" t="s">
        <v>2187</v>
      </c>
      <c r="Q454" s="35">
        <v>0</v>
      </c>
      <c r="R454" s="53">
        <v>5</v>
      </c>
      <c r="S454" s="53">
        <v>30</v>
      </c>
      <c r="T454" s="53">
        <v>30</v>
      </c>
      <c r="U454" s="53">
        <v>35</v>
      </c>
      <c r="V454" s="35" t="s">
        <v>164</v>
      </c>
    </row>
    <row r="455" spans="1:22" ht="66.75" customHeight="1">
      <c r="A455" s="336"/>
      <c r="B455" s="339"/>
      <c r="C455" s="342"/>
      <c r="D455" s="350"/>
      <c r="E455" s="351"/>
      <c r="F455" s="35">
        <v>416</v>
      </c>
      <c r="G455" s="101">
        <v>8</v>
      </c>
      <c r="H455" s="35" t="s">
        <v>2192</v>
      </c>
      <c r="I455" s="35" t="s">
        <v>2192</v>
      </c>
      <c r="J455" s="35">
        <v>100</v>
      </c>
      <c r="K455" s="57" t="s">
        <v>202</v>
      </c>
      <c r="L455" s="35" t="s">
        <v>2193</v>
      </c>
      <c r="M455" s="35" t="s">
        <v>2194</v>
      </c>
      <c r="N455" s="35" t="s">
        <v>2194</v>
      </c>
      <c r="O455" s="79" t="s">
        <v>1214</v>
      </c>
      <c r="P455" s="35" t="s">
        <v>2195</v>
      </c>
      <c r="Q455" s="35">
        <v>100</v>
      </c>
      <c r="R455" s="53">
        <v>100</v>
      </c>
      <c r="S455" s="53">
        <v>100</v>
      </c>
      <c r="T455" s="53">
        <v>100</v>
      </c>
      <c r="U455" s="53">
        <v>100</v>
      </c>
      <c r="V455" s="35" t="s">
        <v>164</v>
      </c>
    </row>
    <row r="456" spans="1:22" ht="66.75" customHeight="1">
      <c r="A456" s="336"/>
      <c r="B456" s="339"/>
      <c r="C456" s="342"/>
      <c r="D456" s="350"/>
      <c r="E456" s="351"/>
      <c r="F456" s="35">
        <v>417</v>
      </c>
      <c r="G456" s="32">
        <v>8</v>
      </c>
      <c r="H456" s="35" t="s">
        <v>2196</v>
      </c>
      <c r="I456" s="35" t="s">
        <v>2197</v>
      </c>
      <c r="J456" s="57">
        <v>1500</v>
      </c>
      <c r="K456" s="57" t="s">
        <v>185</v>
      </c>
      <c r="L456" s="35" t="s">
        <v>2198</v>
      </c>
      <c r="M456" s="35" t="s">
        <v>2199</v>
      </c>
      <c r="N456" s="35" t="s">
        <v>2200</v>
      </c>
      <c r="O456" s="79" t="s">
        <v>1214</v>
      </c>
      <c r="P456" s="35" t="s">
        <v>2201</v>
      </c>
      <c r="Q456" s="35"/>
      <c r="R456" s="53">
        <v>0</v>
      </c>
      <c r="S456" s="53">
        <v>100</v>
      </c>
      <c r="T456" s="53">
        <v>600</v>
      </c>
      <c r="U456" s="53">
        <v>800</v>
      </c>
      <c r="V456" s="35" t="s">
        <v>164</v>
      </c>
    </row>
    <row r="457" spans="1:22" ht="88.5" customHeight="1">
      <c r="A457" s="336"/>
      <c r="B457" s="339"/>
      <c r="C457" s="342"/>
      <c r="D457" s="350"/>
      <c r="E457" s="351"/>
      <c r="F457" s="35">
        <v>418</v>
      </c>
      <c r="G457" s="98">
        <v>8</v>
      </c>
      <c r="H457" s="35" t="s">
        <v>2202</v>
      </c>
      <c r="I457" s="35" t="s">
        <v>2203</v>
      </c>
      <c r="J457" s="57">
        <v>30</v>
      </c>
      <c r="K457" s="57" t="s">
        <v>96</v>
      </c>
      <c r="L457" s="35" t="s">
        <v>2204</v>
      </c>
      <c r="M457" s="35" t="s">
        <v>2205</v>
      </c>
      <c r="N457" s="35" t="s">
        <v>2206</v>
      </c>
      <c r="O457" s="79" t="s">
        <v>1214</v>
      </c>
      <c r="P457" s="35" t="s">
        <v>2207</v>
      </c>
      <c r="Q457" s="35"/>
      <c r="R457" s="53">
        <v>0</v>
      </c>
      <c r="S457" s="53">
        <v>4</v>
      </c>
      <c r="T457" s="53">
        <v>10</v>
      </c>
      <c r="U457" s="53">
        <v>16</v>
      </c>
      <c r="V457" s="35" t="s">
        <v>164</v>
      </c>
    </row>
    <row r="458" spans="1:22" ht="76.5" customHeight="1">
      <c r="A458" s="336"/>
      <c r="B458" s="339"/>
      <c r="C458" s="342"/>
      <c r="D458" s="350"/>
      <c r="E458" s="351"/>
      <c r="F458" s="35">
        <v>419</v>
      </c>
      <c r="G458" s="98">
        <v>7</v>
      </c>
      <c r="H458" s="35" t="s">
        <v>2208</v>
      </c>
      <c r="I458" s="35" t="s">
        <v>2209</v>
      </c>
      <c r="J458" s="35">
        <v>100</v>
      </c>
      <c r="K458" s="35" t="s">
        <v>96</v>
      </c>
      <c r="L458" s="35" t="s">
        <v>2210</v>
      </c>
      <c r="M458" s="35" t="s">
        <v>2211</v>
      </c>
      <c r="N458" s="35" t="s">
        <v>2212</v>
      </c>
      <c r="O458" s="79" t="s">
        <v>1214</v>
      </c>
      <c r="P458" s="35" t="s">
        <v>2213</v>
      </c>
      <c r="Q458" s="35" t="s">
        <v>35</v>
      </c>
      <c r="R458" s="53">
        <v>25</v>
      </c>
      <c r="S458" s="53">
        <v>25</v>
      </c>
      <c r="T458" s="53">
        <v>25</v>
      </c>
      <c r="U458" s="53">
        <v>25</v>
      </c>
      <c r="V458" s="35" t="s">
        <v>164</v>
      </c>
    </row>
    <row r="459" spans="1:22" ht="69.75" customHeight="1">
      <c r="A459" s="336"/>
      <c r="B459" s="339"/>
      <c r="C459" s="342"/>
      <c r="D459" s="350"/>
      <c r="E459" s="351"/>
      <c r="F459" s="35">
        <v>420</v>
      </c>
      <c r="G459" s="98">
        <v>7</v>
      </c>
      <c r="H459" s="35" t="s">
        <v>2214</v>
      </c>
      <c r="I459" s="35" t="s">
        <v>2215</v>
      </c>
      <c r="J459" s="35">
        <v>50</v>
      </c>
      <c r="K459" s="35" t="s">
        <v>96</v>
      </c>
      <c r="L459" s="35" t="s">
        <v>2216</v>
      </c>
      <c r="M459" s="35" t="s">
        <v>2217</v>
      </c>
      <c r="N459" s="35" t="s">
        <v>2218</v>
      </c>
      <c r="O459" s="79" t="s">
        <v>1214</v>
      </c>
      <c r="P459" s="35" t="s">
        <v>2213</v>
      </c>
      <c r="Q459" s="35" t="s">
        <v>35</v>
      </c>
      <c r="R459" s="53">
        <v>0</v>
      </c>
      <c r="S459" s="53">
        <v>10</v>
      </c>
      <c r="T459" s="53">
        <v>20</v>
      </c>
      <c r="U459" s="53">
        <v>20</v>
      </c>
      <c r="V459" s="35" t="s">
        <v>164</v>
      </c>
    </row>
    <row r="460" spans="1:22" ht="56.25" customHeight="1">
      <c r="A460" s="336"/>
      <c r="B460" s="339"/>
      <c r="C460" s="342"/>
      <c r="D460" s="350"/>
      <c r="E460" s="351"/>
      <c r="F460" s="35">
        <v>421.1</v>
      </c>
      <c r="G460" s="98">
        <v>8</v>
      </c>
      <c r="H460" s="331" t="s">
        <v>2219</v>
      </c>
      <c r="I460" s="35" t="s">
        <v>2220</v>
      </c>
      <c r="J460" s="35">
        <v>600</v>
      </c>
      <c r="K460" s="35" t="s">
        <v>185</v>
      </c>
      <c r="L460" s="35" t="s">
        <v>2221</v>
      </c>
      <c r="M460" s="331" t="s">
        <v>2222</v>
      </c>
      <c r="N460" s="35" t="s">
        <v>2223</v>
      </c>
      <c r="O460" s="79" t="s">
        <v>1214</v>
      </c>
      <c r="P460" s="35" t="s">
        <v>2224</v>
      </c>
      <c r="Q460" s="35"/>
      <c r="R460" s="53">
        <v>30</v>
      </c>
      <c r="S460" s="53">
        <v>170</v>
      </c>
      <c r="T460" s="53">
        <v>200</v>
      </c>
      <c r="U460" s="53">
        <v>200</v>
      </c>
      <c r="V460" s="35" t="s">
        <v>164</v>
      </c>
    </row>
    <row r="461" spans="1:22" ht="58.5" customHeight="1">
      <c r="A461" s="336"/>
      <c r="B461" s="339"/>
      <c r="C461" s="342"/>
      <c r="D461" s="350"/>
      <c r="E461" s="351"/>
      <c r="F461" s="35">
        <v>421.2</v>
      </c>
      <c r="G461" s="98">
        <v>8</v>
      </c>
      <c r="H461" s="361"/>
      <c r="I461" s="35" t="s">
        <v>2225</v>
      </c>
      <c r="J461" s="35">
        <v>400</v>
      </c>
      <c r="K461" s="35" t="s">
        <v>185</v>
      </c>
      <c r="L461" s="35" t="s">
        <v>2226</v>
      </c>
      <c r="M461" s="361"/>
      <c r="N461" s="35" t="s">
        <v>2227</v>
      </c>
      <c r="O461" s="79" t="s">
        <v>1214</v>
      </c>
      <c r="P461" s="35" t="s">
        <v>2228</v>
      </c>
      <c r="Q461" s="35"/>
      <c r="R461" s="53">
        <v>100</v>
      </c>
      <c r="S461" s="53">
        <v>100</v>
      </c>
      <c r="T461" s="53">
        <v>100</v>
      </c>
      <c r="U461" s="53">
        <v>100</v>
      </c>
      <c r="V461" s="35" t="s">
        <v>164</v>
      </c>
    </row>
    <row r="462" spans="1:22" ht="58.5" customHeight="1">
      <c r="A462" s="336"/>
      <c r="B462" s="339"/>
      <c r="C462" s="342"/>
      <c r="D462" s="350"/>
      <c r="E462" s="351"/>
      <c r="F462" s="35">
        <v>422</v>
      </c>
      <c r="G462" s="98">
        <v>8</v>
      </c>
      <c r="H462" s="35" t="s">
        <v>2229</v>
      </c>
      <c r="I462" s="35" t="s">
        <v>2229</v>
      </c>
      <c r="J462" s="35">
        <v>200</v>
      </c>
      <c r="K462" s="35" t="s">
        <v>96</v>
      </c>
      <c r="L462" s="35" t="s">
        <v>2230</v>
      </c>
      <c r="M462" s="35" t="s">
        <v>2231</v>
      </c>
      <c r="N462" s="35" t="s">
        <v>2231</v>
      </c>
      <c r="O462" s="79" t="s">
        <v>1214</v>
      </c>
      <c r="P462" s="35" t="s">
        <v>2232</v>
      </c>
      <c r="Q462" s="35">
        <v>86</v>
      </c>
      <c r="R462" s="53">
        <v>50</v>
      </c>
      <c r="S462" s="53">
        <v>50</v>
      </c>
      <c r="T462" s="53">
        <v>50</v>
      </c>
      <c r="U462" s="53">
        <v>50</v>
      </c>
      <c r="V462" s="35" t="s">
        <v>164</v>
      </c>
    </row>
    <row r="463" spans="1:22" ht="62.25" customHeight="1">
      <c r="A463" s="336"/>
      <c r="B463" s="339"/>
      <c r="C463" s="342"/>
      <c r="D463" s="350"/>
      <c r="E463" s="351"/>
      <c r="F463" s="35">
        <v>423</v>
      </c>
      <c r="G463" s="98">
        <v>8</v>
      </c>
      <c r="H463" s="35" t="s">
        <v>2233</v>
      </c>
      <c r="I463" s="35" t="s">
        <v>2233</v>
      </c>
      <c r="J463" s="35">
        <v>100</v>
      </c>
      <c r="K463" s="35" t="s">
        <v>185</v>
      </c>
      <c r="L463" s="35" t="s">
        <v>2234</v>
      </c>
      <c r="M463" s="35" t="s">
        <v>2235</v>
      </c>
      <c r="N463" s="35" t="s">
        <v>2235</v>
      </c>
      <c r="O463" s="79" t="s">
        <v>1214</v>
      </c>
      <c r="P463" s="35" t="s">
        <v>2236</v>
      </c>
      <c r="Q463" s="35"/>
      <c r="R463" s="53">
        <v>10</v>
      </c>
      <c r="S463" s="53">
        <v>20</v>
      </c>
      <c r="T463" s="53">
        <v>35</v>
      </c>
      <c r="U463" s="53">
        <v>35</v>
      </c>
      <c r="V463" s="35" t="s">
        <v>164</v>
      </c>
    </row>
    <row r="464" spans="1:22" ht="60" customHeight="1">
      <c r="A464" s="336"/>
      <c r="B464" s="339"/>
      <c r="C464" s="342"/>
      <c r="D464" s="350"/>
      <c r="E464" s="351"/>
      <c r="F464" s="35">
        <v>424.1</v>
      </c>
      <c r="G464" s="22">
        <v>7</v>
      </c>
      <c r="H464" s="331" t="s">
        <v>2237</v>
      </c>
      <c r="I464" s="35" t="s">
        <v>2238</v>
      </c>
      <c r="J464" s="35">
        <v>800</v>
      </c>
      <c r="K464" s="35" t="s">
        <v>96</v>
      </c>
      <c r="L464" s="35" t="s">
        <v>2239</v>
      </c>
      <c r="M464" s="331" t="s">
        <v>2240</v>
      </c>
      <c r="N464" s="35" t="s">
        <v>2241</v>
      </c>
      <c r="O464" s="79" t="s">
        <v>1214</v>
      </c>
      <c r="P464" s="331" t="s">
        <v>2242</v>
      </c>
      <c r="Q464" s="35"/>
      <c r="R464" s="53">
        <v>0</v>
      </c>
      <c r="S464" s="53">
        <v>0</v>
      </c>
      <c r="T464" s="53">
        <v>200</v>
      </c>
      <c r="U464" s="53">
        <v>600</v>
      </c>
      <c r="V464" s="35" t="s">
        <v>164</v>
      </c>
    </row>
    <row r="465" spans="1:22" ht="62.25" customHeight="1">
      <c r="A465" s="337"/>
      <c r="B465" s="340"/>
      <c r="C465" s="342"/>
      <c r="D465" s="350"/>
      <c r="E465" s="351"/>
      <c r="F465" s="33">
        <v>424.2</v>
      </c>
      <c r="G465" s="32">
        <v>7</v>
      </c>
      <c r="H465" s="332"/>
      <c r="I465" s="33" t="s">
        <v>2243</v>
      </c>
      <c r="J465" s="33">
        <v>200</v>
      </c>
      <c r="K465" s="33" t="s">
        <v>13</v>
      </c>
      <c r="L465" s="33" t="s">
        <v>2244</v>
      </c>
      <c r="M465" s="332"/>
      <c r="N465" s="33" t="s">
        <v>2245</v>
      </c>
      <c r="O465" s="79" t="s">
        <v>1214</v>
      </c>
      <c r="P465" s="332"/>
      <c r="Q465" s="33"/>
      <c r="R465" s="45">
        <v>0</v>
      </c>
      <c r="S465" s="45">
        <v>0</v>
      </c>
      <c r="T465" s="45">
        <v>0</v>
      </c>
      <c r="U465" s="45">
        <v>200</v>
      </c>
      <c r="V465" s="33" t="s">
        <v>164</v>
      </c>
    </row>
    <row r="466" spans="1:22" s="20" customFormat="1" ht="12.75">
      <c r="A466" s="125" t="s">
        <v>165</v>
      </c>
      <c r="B466" s="126"/>
      <c r="C466" s="125"/>
      <c r="D466" s="126"/>
      <c r="E466" s="126"/>
      <c r="F466" s="126"/>
      <c r="G466" s="126"/>
      <c r="H466" s="126"/>
      <c r="I466" s="126"/>
      <c r="J466" s="126"/>
      <c r="K466" s="126"/>
      <c r="L466" s="126"/>
      <c r="M466" s="126"/>
      <c r="N466" s="126"/>
      <c r="O466" s="127"/>
      <c r="P466" s="126"/>
      <c r="Q466" s="126"/>
      <c r="R466" s="126"/>
      <c r="S466" s="126"/>
      <c r="T466" s="126"/>
      <c r="U466" s="126"/>
      <c r="V466" s="128"/>
    </row>
    <row r="467" spans="1:22" ht="69" customHeight="1">
      <c r="A467" s="335" t="str">
        <f>'[1]2_ESTRUCTURA_PDM'!H75</f>
        <v>5.5.01</v>
      </c>
      <c r="B467" s="338">
        <f>'[1]2_ESTRUCTURA_PDM'!I75</f>
        <v>100</v>
      </c>
      <c r="C467" s="341" t="str">
        <f>'[1]2_ESTRUCTURA_PDM'!J75</f>
        <v>Planeación estratégica del macroproyecto San José</v>
      </c>
      <c r="D467" s="343" t="e">
        <f>#REF!</f>
        <v>#REF!</v>
      </c>
      <c r="E467" s="346" t="e">
        <f>#REF!</f>
        <v>#REF!</v>
      </c>
      <c r="F467" s="139">
        <v>425</v>
      </c>
      <c r="G467" s="86">
        <v>25</v>
      </c>
      <c r="H467" s="79" t="s">
        <v>2246</v>
      </c>
      <c r="I467" s="79" t="s">
        <v>2247</v>
      </c>
      <c r="J467" s="79">
        <v>1</v>
      </c>
      <c r="K467" s="79" t="s">
        <v>13</v>
      </c>
      <c r="L467" s="79" t="s">
        <v>2248</v>
      </c>
      <c r="M467" s="79" t="s">
        <v>2249</v>
      </c>
      <c r="N467" s="79" t="s">
        <v>2250</v>
      </c>
      <c r="O467" s="79" t="s">
        <v>850</v>
      </c>
      <c r="P467" s="79" t="s">
        <v>58</v>
      </c>
      <c r="Q467" s="79">
        <v>0</v>
      </c>
      <c r="R467" s="82">
        <v>0</v>
      </c>
      <c r="S467" s="140">
        <v>1</v>
      </c>
      <c r="T467" s="140">
        <v>0</v>
      </c>
      <c r="U467" s="140">
        <v>0</v>
      </c>
      <c r="V467" s="79" t="s">
        <v>166</v>
      </c>
    </row>
    <row r="468" spans="1:22" ht="57.75" customHeight="1">
      <c r="A468" s="336"/>
      <c r="B468" s="339"/>
      <c r="C468" s="342"/>
      <c r="D468" s="344"/>
      <c r="E468" s="347"/>
      <c r="F468" s="40">
        <v>426</v>
      </c>
      <c r="G468" s="22">
        <v>25</v>
      </c>
      <c r="H468" s="35" t="s">
        <v>2251</v>
      </c>
      <c r="I468" s="35" t="s">
        <v>2251</v>
      </c>
      <c r="J468" s="35">
        <v>800</v>
      </c>
      <c r="K468" s="35" t="s">
        <v>96</v>
      </c>
      <c r="L468" s="35" t="s">
        <v>2252</v>
      </c>
      <c r="M468" s="35" t="s">
        <v>2253</v>
      </c>
      <c r="N468" s="35" t="s">
        <v>2253</v>
      </c>
      <c r="O468" s="35" t="s">
        <v>850</v>
      </c>
      <c r="P468" s="35" t="s">
        <v>2254</v>
      </c>
      <c r="Q468" s="35" t="s">
        <v>1060</v>
      </c>
      <c r="R468" s="53">
        <v>172</v>
      </c>
      <c r="S468" s="53">
        <v>468</v>
      </c>
      <c r="T468" s="53">
        <v>160</v>
      </c>
      <c r="U468" s="53">
        <v>0</v>
      </c>
      <c r="V468" s="35" t="s">
        <v>166</v>
      </c>
    </row>
    <row r="469" spans="1:22" ht="78.75" customHeight="1">
      <c r="A469" s="336"/>
      <c r="B469" s="339"/>
      <c r="C469" s="342"/>
      <c r="D469" s="344"/>
      <c r="E469" s="347"/>
      <c r="F469" s="44">
        <v>427</v>
      </c>
      <c r="G469" s="22">
        <v>25</v>
      </c>
      <c r="H469" s="35" t="s">
        <v>2255</v>
      </c>
      <c r="I469" s="35" t="s">
        <v>2256</v>
      </c>
      <c r="J469" s="35">
        <f>SUM(R469:S469)</f>
        <v>154</v>
      </c>
      <c r="K469" s="35" t="s">
        <v>185</v>
      </c>
      <c r="L469" s="35" t="s">
        <v>2257</v>
      </c>
      <c r="M469" s="35" t="s">
        <v>2258</v>
      </c>
      <c r="N469" s="35" t="s">
        <v>2259</v>
      </c>
      <c r="O469" s="35" t="s">
        <v>850</v>
      </c>
      <c r="P469" s="35" t="s">
        <v>58</v>
      </c>
      <c r="Q469" s="35">
        <v>0</v>
      </c>
      <c r="R469" s="53">
        <v>82</v>
      </c>
      <c r="S469" s="53">
        <v>72</v>
      </c>
      <c r="T469" s="53">
        <v>0</v>
      </c>
      <c r="U469" s="53">
        <v>0</v>
      </c>
      <c r="V469" s="35" t="s">
        <v>166</v>
      </c>
    </row>
    <row r="470" spans="1:22" ht="108.75" customHeight="1">
      <c r="A470" s="336"/>
      <c r="B470" s="339"/>
      <c r="C470" s="342"/>
      <c r="D470" s="345"/>
      <c r="E470" s="348"/>
      <c r="F470" s="44">
        <v>428</v>
      </c>
      <c r="G470" s="22">
        <v>25</v>
      </c>
      <c r="H470" s="33" t="s">
        <v>2260</v>
      </c>
      <c r="I470" s="33" t="s">
        <v>2261</v>
      </c>
      <c r="J470" s="113">
        <v>1</v>
      </c>
      <c r="K470" s="33" t="s">
        <v>202</v>
      </c>
      <c r="L470" s="35" t="s">
        <v>2262</v>
      </c>
      <c r="M470" s="33" t="s">
        <v>2263</v>
      </c>
      <c r="N470" s="35" t="s">
        <v>2264</v>
      </c>
      <c r="O470" s="33" t="s">
        <v>850</v>
      </c>
      <c r="P470" s="33" t="s">
        <v>58</v>
      </c>
      <c r="Q470" s="33">
        <v>0</v>
      </c>
      <c r="R470" s="45">
        <v>1</v>
      </c>
      <c r="S470" s="45">
        <v>1</v>
      </c>
      <c r="T470" s="45">
        <v>1</v>
      </c>
      <c r="U470" s="45">
        <v>1</v>
      </c>
      <c r="V470" s="35" t="s">
        <v>166</v>
      </c>
    </row>
    <row r="471" spans="1:22" ht="69.75" customHeight="1">
      <c r="A471" s="336"/>
      <c r="B471" s="339"/>
      <c r="C471" s="342"/>
      <c r="D471" s="35" t="e">
        <f>#REF!</f>
        <v>#REF!</v>
      </c>
      <c r="E471" s="22" t="e">
        <f>#REF!</f>
        <v>#REF!</v>
      </c>
      <c r="F471" s="40">
        <v>429</v>
      </c>
      <c r="G471" s="19">
        <v>100</v>
      </c>
      <c r="H471" s="35" t="s">
        <v>2265</v>
      </c>
      <c r="I471" s="35" t="s">
        <v>2265</v>
      </c>
      <c r="J471" s="64">
        <v>1</v>
      </c>
      <c r="K471" s="35" t="s">
        <v>13</v>
      </c>
      <c r="L471" s="35" t="s">
        <v>2266</v>
      </c>
      <c r="M471" s="35" t="s">
        <v>2267</v>
      </c>
      <c r="N471" s="35" t="s">
        <v>2267</v>
      </c>
      <c r="O471" s="35" t="s">
        <v>850</v>
      </c>
      <c r="P471" s="64" t="s">
        <v>58</v>
      </c>
      <c r="Q471" s="64">
        <v>0</v>
      </c>
      <c r="R471" s="141">
        <v>0</v>
      </c>
      <c r="S471" s="141">
        <v>0</v>
      </c>
      <c r="T471" s="141">
        <v>0</v>
      </c>
      <c r="U471" s="141">
        <v>1</v>
      </c>
      <c r="V471" s="64"/>
    </row>
    <row r="472" spans="1:22" s="97" customFormat="1" ht="51" customHeight="1">
      <c r="A472" s="336"/>
      <c r="B472" s="339"/>
      <c r="C472" s="342"/>
      <c r="D472" s="331" t="e">
        <f>#REF!</f>
        <v>#REF!</v>
      </c>
      <c r="E472" s="333" t="e">
        <f>#REF!</f>
        <v>#REF!</v>
      </c>
      <c r="F472" s="331">
        <v>430</v>
      </c>
      <c r="G472" s="333">
        <v>100</v>
      </c>
      <c r="H472" s="331" t="s">
        <v>2268</v>
      </c>
      <c r="I472" s="331" t="s">
        <v>2269</v>
      </c>
      <c r="J472" s="35">
        <v>1</v>
      </c>
      <c r="K472" s="35" t="s">
        <v>13</v>
      </c>
      <c r="L472" s="35" t="s">
        <v>2270</v>
      </c>
      <c r="M472" s="331" t="s">
        <v>2271</v>
      </c>
      <c r="N472" s="35" t="s">
        <v>2272</v>
      </c>
      <c r="O472" s="35" t="s">
        <v>850</v>
      </c>
      <c r="P472" s="35" t="s">
        <v>58</v>
      </c>
      <c r="Q472" s="35">
        <v>0</v>
      </c>
      <c r="R472" s="53">
        <v>0</v>
      </c>
      <c r="S472" s="53">
        <v>0</v>
      </c>
      <c r="T472" s="53">
        <v>1</v>
      </c>
      <c r="U472" s="53">
        <v>0</v>
      </c>
      <c r="V472" s="35" t="s">
        <v>167</v>
      </c>
    </row>
    <row r="473" spans="1:22" s="97" customFormat="1" ht="57.75" customHeight="1">
      <c r="A473" s="336"/>
      <c r="B473" s="339"/>
      <c r="C473" s="342"/>
      <c r="D473" s="332"/>
      <c r="E473" s="334"/>
      <c r="F473" s="332"/>
      <c r="G473" s="334"/>
      <c r="H473" s="332"/>
      <c r="I473" s="332"/>
      <c r="J473" s="35">
        <v>100</v>
      </c>
      <c r="K473" s="35" t="s">
        <v>96</v>
      </c>
      <c r="L473" s="35" t="s">
        <v>2273</v>
      </c>
      <c r="M473" s="332"/>
      <c r="N473" s="35" t="s">
        <v>2274</v>
      </c>
      <c r="O473" s="35" t="s">
        <v>850</v>
      </c>
      <c r="P473" s="35" t="s">
        <v>58</v>
      </c>
      <c r="Q473" s="35">
        <v>0</v>
      </c>
      <c r="R473" s="53">
        <v>0</v>
      </c>
      <c r="S473" s="53">
        <v>0</v>
      </c>
      <c r="T473" s="53">
        <v>50</v>
      </c>
      <c r="U473" s="53">
        <v>50</v>
      </c>
      <c r="V473" s="35" t="s">
        <v>167</v>
      </c>
    </row>
    <row r="474" spans="1:22" s="97" customFormat="1" ht="84" customHeight="1">
      <c r="A474" s="336"/>
      <c r="B474" s="339"/>
      <c r="C474" s="342"/>
      <c r="D474" s="35" t="e">
        <f>#REF!</f>
        <v>#REF!</v>
      </c>
      <c r="E474" s="22" t="e">
        <f>#REF!</f>
        <v>#REF!</v>
      </c>
      <c r="F474" s="35">
        <v>431</v>
      </c>
      <c r="G474" s="22">
        <v>100</v>
      </c>
      <c r="H474" s="35" t="s">
        <v>2275</v>
      </c>
      <c r="I474" s="35" t="s">
        <v>2275</v>
      </c>
      <c r="J474" s="35">
        <v>1</v>
      </c>
      <c r="K474" s="35" t="s">
        <v>202</v>
      </c>
      <c r="L474" s="35" t="s">
        <v>2276</v>
      </c>
      <c r="M474" s="35" t="s">
        <v>2277</v>
      </c>
      <c r="N474" s="35" t="s">
        <v>2278</v>
      </c>
      <c r="O474" s="35" t="s">
        <v>850</v>
      </c>
      <c r="P474" s="35" t="s">
        <v>2279</v>
      </c>
      <c r="Q474" s="35">
        <v>1</v>
      </c>
      <c r="R474" s="53">
        <v>0</v>
      </c>
      <c r="S474" s="53">
        <v>1</v>
      </c>
      <c r="T474" s="53">
        <v>1</v>
      </c>
      <c r="U474" s="53">
        <v>1</v>
      </c>
      <c r="V474" s="35" t="s">
        <v>167</v>
      </c>
    </row>
    <row r="475" spans="1:22" s="97" customFormat="1" ht="63.75" customHeight="1">
      <c r="A475" s="336"/>
      <c r="B475" s="339"/>
      <c r="C475" s="342"/>
      <c r="D475" s="331" t="e">
        <f>#REF!</f>
        <v>#REF!</v>
      </c>
      <c r="E475" s="333" t="e">
        <f>#REF!</f>
        <v>#REF!</v>
      </c>
      <c r="F475" s="35">
        <v>432</v>
      </c>
      <c r="G475" s="22">
        <v>50</v>
      </c>
      <c r="H475" s="35" t="s">
        <v>2280</v>
      </c>
      <c r="I475" s="35" t="s">
        <v>2280</v>
      </c>
      <c r="J475" s="35">
        <v>1</v>
      </c>
      <c r="K475" s="35" t="s">
        <v>13</v>
      </c>
      <c r="L475" s="35" t="s">
        <v>2281</v>
      </c>
      <c r="M475" s="35" t="s">
        <v>2282</v>
      </c>
      <c r="N475" s="35" t="s">
        <v>2283</v>
      </c>
      <c r="O475" s="35" t="s">
        <v>850</v>
      </c>
      <c r="P475" s="35" t="s">
        <v>2284</v>
      </c>
      <c r="Q475" s="35"/>
      <c r="R475" s="53">
        <v>0</v>
      </c>
      <c r="S475" s="53">
        <v>0</v>
      </c>
      <c r="T475" s="53">
        <v>0</v>
      </c>
      <c r="U475" s="53">
        <v>1</v>
      </c>
      <c r="V475" s="35" t="s">
        <v>167</v>
      </c>
    </row>
    <row r="476" spans="1:22" s="97" customFormat="1" ht="69" customHeight="1">
      <c r="A476" s="337"/>
      <c r="B476" s="340"/>
      <c r="C476" s="342"/>
      <c r="D476" s="332"/>
      <c r="E476" s="334"/>
      <c r="F476" s="33">
        <v>433</v>
      </c>
      <c r="G476" s="32">
        <v>50</v>
      </c>
      <c r="H476" s="33" t="s">
        <v>2285</v>
      </c>
      <c r="I476" s="33" t="s">
        <v>2285</v>
      </c>
      <c r="J476" s="33">
        <v>4</v>
      </c>
      <c r="K476" s="33" t="s">
        <v>96</v>
      </c>
      <c r="L476" s="33" t="s">
        <v>2286</v>
      </c>
      <c r="M476" s="33" t="s">
        <v>2287</v>
      </c>
      <c r="N476" s="33" t="s">
        <v>2288</v>
      </c>
      <c r="O476" s="33" t="s">
        <v>850</v>
      </c>
      <c r="P476" s="33" t="s">
        <v>2284</v>
      </c>
      <c r="Q476" s="33"/>
      <c r="R476" s="45">
        <v>0</v>
      </c>
      <c r="S476" s="45">
        <v>1</v>
      </c>
      <c r="T476" s="45">
        <v>1</v>
      </c>
      <c r="U476" s="45">
        <v>2</v>
      </c>
      <c r="V476" s="33" t="s">
        <v>167</v>
      </c>
    </row>
    <row r="477" spans="1:22" s="20" customFormat="1" ht="12.75">
      <c r="A477" s="125" t="s">
        <v>168</v>
      </c>
      <c r="B477" s="126"/>
      <c r="C477" s="125"/>
      <c r="D477" s="126"/>
      <c r="E477" s="126"/>
      <c r="F477" s="126"/>
      <c r="G477" s="126"/>
      <c r="H477" s="126"/>
      <c r="I477" s="126"/>
      <c r="J477" s="126"/>
      <c r="K477" s="126"/>
      <c r="L477" s="126"/>
      <c r="M477" s="126"/>
      <c r="N477" s="126"/>
      <c r="O477" s="127"/>
      <c r="P477" s="126"/>
      <c r="Q477" s="126"/>
      <c r="R477" s="126"/>
      <c r="S477" s="126"/>
      <c r="T477" s="126"/>
      <c r="U477" s="126"/>
      <c r="V477" s="128"/>
    </row>
    <row r="478" spans="1:22" s="87" customFormat="1" ht="67.5" customHeight="1">
      <c r="A478" s="50" t="str">
        <f>'[1]2_ESTRUCTURA_PDM'!H76</f>
        <v>5.6.01</v>
      </c>
      <c r="B478" s="86">
        <f>'[1]2_ESTRUCTURA_PDM'!I76</f>
        <v>100</v>
      </c>
      <c r="C478" s="142" t="str">
        <f>'[1]2_ESTRUCTURA_PDM'!J76</f>
        <v>Integración regional</v>
      </c>
      <c r="D478" s="79" t="e">
        <f>#REF!</f>
        <v>#REF!</v>
      </c>
      <c r="E478" s="86" t="e">
        <f>#REF!</f>
        <v>#REF!</v>
      </c>
      <c r="F478" s="79">
        <v>434</v>
      </c>
      <c r="G478" s="86">
        <v>100</v>
      </c>
      <c r="H478" s="79" t="s">
        <v>2289</v>
      </c>
      <c r="I478" s="79" t="s">
        <v>2289</v>
      </c>
      <c r="J478" s="79">
        <v>2</v>
      </c>
      <c r="K478" s="79" t="s">
        <v>202</v>
      </c>
      <c r="L478" s="79" t="s">
        <v>2290</v>
      </c>
      <c r="M478" s="79" t="s">
        <v>2291</v>
      </c>
      <c r="N478" s="79" t="s">
        <v>2291</v>
      </c>
      <c r="O478" s="79" t="s">
        <v>1718</v>
      </c>
      <c r="P478" s="79" t="s">
        <v>2292</v>
      </c>
      <c r="Q478" s="79">
        <v>2</v>
      </c>
      <c r="R478" s="82">
        <v>2</v>
      </c>
      <c r="S478" s="82">
        <v>2</v>
      </c>
      <c r="T478" s="82">
        <v>2</v>
      </c>
      <c r="U478" s="82">
        <v>2</v>
      </c>
      <c r="V478" s="79" t="s">
        <v>80</v>
      </c>
    </row>
    <row r="479" spans="1:22" s="89" customFormat="1" ht="23.25" customHeight="1">
      <c r="A479" s="451" t="s">
        <v>169</v>
      </c>
      <c r="B479" s="451"/>
      <c r="C479" s="451"/>
      <c r="D479" s="451"/>
      <c r="E479" s="451"/>
      <c r="F479" s="451"/>
      <c r="G479" s="451"/>
      <c r="H479" s="451"/>
      <c r="I479" s="451"/>
      <c r="J479" s="451"/>
      <c r="K479" s="451"/>
      <c r="L479" s="451"/>
      <c r="M479" s="451"/>
      <c r="N479" s="451"/>
      <c r="O479" s="451"/>
      <c r="P479" s="451"/>
      <c r="Q479" s="451"/>
      <c r="R479" s="451"/>
      <c r="S479" s="451"/>
      <c r="T479" s="451"/>
      <c r="U479" s="451"/>
      <c r="V479" s="451"/>
    </row>
    <row r="480" spans="1:22" s="89" customFormat="1" ht="17.25" customHeight="1">
      <c r="B480" s="143"/>
      <c r="F480" s="144"/>
      <c r="G480" s="144"/>
    </row>
  </sheetData>
  <sheetProtection autoFilter="0"/>
  <autoFilter ref="A7:V479"/>
  <mergeCells count="487">
    <mergeCell ref="V5:V7"/>
    <mergeCell ref="L6:L7"/>
    <mergeCell ref="M6:M7"/>
    <mergeCell ref="N6:N7"/>
    <mergeCell ref="O6:O7"/>
    <mergeCell ref="P6:P7"/>
    <mergeCell ref="Q6:Q7"/>
    <mergeCell ref="I2:R2"/>
    <mergeCell ref="A5:A7"/>
    <mergeCell ref="B5:B7"/>
    <mergeCell ref="C5:C7"/>
    <mergeCell ref="D5:D7"/>
    <mergeCell ref="E5:E7"/>
    <mergeCell ref="F5:F7"/>
    <mergeCell ref="G5:G7"/>
    <mergeCell ref="H5:H7"/>
    <mergeCell ref="I5:I7"/>
    <mergeCell ref="R6:U6"/>
    <mergeCell ref="A9:A11"/>
    <mergeCell ref="B9:B11"/>
    <mergeCell ref="C9:C11"/>
    <mergeCell ref="D9:D11"/>
    <mergeCell ref="E9:E11"/>
    <mergeCell ref="J5:J7"/>
    <mergeCell ref="K5:K7"/>
    <mergeCell ref="L5:U5"/>
    <mergeCell ref="A38:A40"/>
    <mergeCell ref="B38:B40"/>
    <mergeCell ref="C38:C40"/>
    <mergeCell ref="D38:D40"/>
    <mergeCell ref="E38:E40"/>
    <mergeCell ref="A42:A43"/>
    <mergeCell ref="B42:B43"/>
    <mergeCell ref="C42:C43"/>
    <mergeCell ref="E27:E28"/>
    <mergeCell ref="A30:A37"/>
    <mergeCell ref="B30:B37"/>
    <mergeCell ref="C30:C37"/>
    <mergeCell ref="D30:D37"/>
    <mergeCell ref="E30:E37"/>
    <mergeCell ref="A12:A29"/>
    <mergeCell ref="B12:B29"/>
    <mergeCell ref="C12:C29"/>
    <mergeCell ref="D12:D13"/>
    <mergeCell ref="E12:E13"/>
    <mergeCell ref="D15:D18"/>
    <mergeCell ref="E15:E18"/>
    <mergeCell ref="D19:D26"/>
    <mergeCell ref="E19:E26"/>
    <mergeCell ref="D27:D28"/>
    <mergeCell ref="A44:A46"/>
    <mergeCell ref="B44:B46"/>
    <mergeCell ref="C44:C46"/>
    <mergeCell ref="D44:D45"/>
    <mergeCell ref="E44:E45"/>
    <mergeCell ref="A47:A52"/>
    <mergeCell ref="B47:B52"/>
    <mergeCell ref="C47:C52"/>
    <mergeCell ref="D47:D48"/>
    <mergeCell ref="E47:E48"/>
    <mergeCell ref="H47:H48"/>
    <mergeCell ref="M47:M48"/>
    <mergeCell ref="D50:D52"/>
    <mergeCell ref="E50:E52"/>
    <mergeCell ref="A53:A58"/>
    <mergeCell ref="B53:B58"/>
    <mergeCell ref="C53:C58"/>
    <mergeCell ref="D54:D55"/>
    <mergeCell ref="E54:E55"/>
    <mergeCell ref="D57:D58"/>
    <mergeCell ref="A66:A70"/>
    <mergeCell ref="B66:B70"/>
    <mergeCell ref="C66:C70"/>
    <mergeCell ref="D66:D67"/>
    <mergeCell ref="E66:E67"/>
    <mergeCell ref="D69:D70"/>
    <mergeCell ref="E69:E70"/>
    <mergeCell ref="E57:E58"/>
    <mergeCell ref="A59:A65"/>
    <mergeCell ref="B59:B65"/>
    <mergeCell ref="C59:C65"/>
    <mergeCell ref="D59:D60"/>
    <mergeCell ref="E59:E60"/>
    <mergeCell ref="D61:D62"/>
    <mergeCell ref="E61:E62"/>
    <mergeCell ref="D63:D64"/>
    <mergeCell ref="E63:E64"/>
    <mergeCell ref="A71:A74"/>
    <mergeCell ref="B71:B74"/>
    <mergeCell ref="C71:C74"/>
    <mergeCell ref="D71:D74"/>
    <mergeCell ref="E71:E74"/>
    <mergeCell ref="A75:A76"/>
    <mergeCell ref="B75:B76"/>
    <mergeCell ref="C75:C76"/>
    <mergeCell ref="D75:D76"/>
    <mergeCell ref="E75:E76"/>
    <mergeCell ref="A77:A87"/>
    <mergeCell ref="B77:B87"/>
    <mergeCell ref="C77:C87"/>
    <mergeCell ref="D79:D80"/>
    <mergeCell ref="E79:E80"/>
    <mergeCell ref="D82:D83"/>
    <mergeCell ref="E82:E83"/>
    <mergeCell ref="D84:D85"/>
    <mergeCell ref="E84:E85"/>
    <mergeCell ref="E98:E99"/>
    <mergeCell ref="H98:H99"/>
    <mergeCell ref="M98:M99"/>
    <mergeCell ref="D100:D101"/>
    <mergeCell ref="E100:E101"/>
    <mergeCell ref="A103:A108"/>
    <mergeCell ref="B103:B108"/>
    <mergeCell ref="C103:C108"/>
    <mergeCell ref="D103:D107"/>
    <mergeCell ref="E103:E107"/>
    <mergeCell ref="A88:A101"/>
    <mergeCell ref="B88:B101"/>
    <mergeCell ref="C88:C101"/>
    <mergeCell ref="D89:D90"/>
    <mergeCell ref="E89:E90"/>
    <mergeCell ref="D91:D94"/>
    <mergeCell ref="E91:E94"/>
    <mergeCell ref="D95:D97"/>
    <mergeCell ref="E95:E97"/>
    <mergeCell ref="D98:D99"/>
    <mergeCell ref="A109:A116"/>
    <mergeCell ref="B109:B116"/>
    <mergeCell ref="C109:C116"/>
    <mergeCell ref="D109:D116"/>
    <mergeCell ref="E109:E116"/>
    <mergeCell ref="A117:A120"/>
    <mergeCell ref="B117:B120"/>
    <mergeCell ref="C117:C120"/>
    <mergeCell ref="D117:D120"/>
    <mergeCell ref="E117:E120"/>
    <mergeCell ref="A121:A124"/>
    <mergeCell ref="B121:B124"/>
    <mergeCell ref="C121:C124"/>
    <mergeCell ref="D121:D124"/>
    <mergeCell ref="E121:E124"/>
    <mergeCell ref="A125:A129"/>
    <mergeCell ref="B125:B129"/>
    <mergeCell ref="C125:C129"/>
    <mergeCell ref="D125:D129"/>
    <mergeCell ref="E125:E129"/>
    <mergeCell ref="A130:A134"/>
    <mergeCell ref="B130:B134"/>
    <mergeCell ref="C130:C134"/>
    <mergeCell ref="D130:D134"/>
    <mergeCell ref="E130:E134"/>
    <mergeCell ref="A135:A136"/>
    <mergeCell ref="B135:B136"/>
    <mergeCell ref="C135:C136"/>
    <mergeCell ref="D135:D136"/>
    <mergeCell ref="E135:E136"/>
    <mergeCell ref="A138:A141"/>
    <mergeCell ref="B138:B141"/>
    <mergeCell ref="C138:C141"/>
    <mergeCell ref="D138:D141"/>
    <mergeCell ref="E138:E141"/>
    <mergeCell ref="A143:A147"/>
    <mergeCell ref="B143:B147"/>
    <mergeCell ref="C143:C147"/>
    <mergeCell ref="D143:D147"/>
    <mergeCell ref="E143:E147"/>
    <mergeCell ref="D155:D156"/>
    <mergeCell ref="E155:E156"/>
    <mergeCell ref="A157:A158"/>
    <mergeCell ref="B157:B158"/>
    <mergeCell ref="C157:C158"/>
    <mergeCell ref="D157:D158"/>
    <mergeCell ref="E157:E158"/>
    <mergeCell ref="A148:A149"/>
    <mergeCell ref="B148:B149"/>
    <mergeCell ref="C148:C149"/>
    <mergeCell ref="D148:D149"/>
    <mergeCell ref="E148:E149"/>
    <mergeCell ref="A151:A156"/>
    <mergeCell ref="B151:B156"/>
    <mergeCell ref="C151:C156"/>
    <mergeCell ref="D151:D154"/>
    <mergeCell ref="E151:E154"/>
    <mergeCell ref="D167:D170"/>
    <mergeCell ref="E167:E170"/>
    <mergeCell ref="A172:A180"/>
    <mergeCell ref="B172:B180"/>
    <mergeCell ref="C172:C180"/>
    <mergeCell ref="D172:D177"/>
    <mergeCell ref="E172:E177"/>
    <mergeCell ref="A159:A161"/>
    <mergeCell ref="B159:B161"/>
    <mergeCell ref="C159:C161"/>
    <mergeCell ref="D159:D161"/>
    <mergeCell ref="E159:E161"/>
    <mergeCell ref="A162:A170"/>
    <mergeCell ref="B162:B170"/>
    <mergeCell ref="C162:C170"/>
    <mergeCell ref="D162:D164"/>
    <mergeCell ref="E162:E164"/>
    <mergeCell ref="H172:H173"/>
    <mergeCell ref="H174:H175"/>
    <mergeCell ref="D178:D180"/>
    <mergeCell ref="E178:E180"/>
    <mergeCell ref="A181:A184"/>
    <mergeCell ref="B181:B184"/>
    <mergeCell ref="C181:C184"/>
    <mergeCell ref="D181:D182"/>
    <mergeCell ref="E181:E182"/>
    <mergeCell ref="D183:D184"/>
    <mergeCell ref="H189:H190"/>
    <mergeCell ref="H193:H194"/>
    <mergeCell ref="A196:A198"/>
    <mergeCell ref="B196:B198"/>
    <mergeCell ref="C196:C198"/>
    <mergeCell ref="D196:D198"/>
    <mergeCell ref="E196:E198"/>
    <mergeCell ref="E183:E184"/>
    <mergeCell ref="A185:A186"/>
    <mergeCell ref="B185:B186"/>
    <mergeCell ref="C185:C186"/>
    <mergeCell ref="A188:A195"/>
    <mergeCell ref="B188:B195"/>
    <mergeCell ref="C188:C195"/>
    <mergeCell ref="D188:D195"/>
    <mergeCell ref="E188:E195"/>
    <mergeCell ref="F211:F212"/>
    <mergeCell ref="H211:H212"/>
    <mergeCell ref="P211:P212"/>
    <mergeCell ref="D214:D216"/>
    <mergeCell ref="E214:E216"/>
    <mergeCell ref="F215:F216"/>
    <mergeCell ref="H215:H216"/>
    <mergeCell ref="P215:P216"/>
    <mergeCell ref="A200:A207"/>
    <mergeCell ref="B200:B207"/>
    <mergeCell ref="C200:C207"/>
    <mergeCell ref="D200:D207"/>
    <mergeCell ref="E200:E207"/>
    <mergeCell ref="A209:A221"/>
    <mergeCell ref="B209:B221"/>
    <mergeCell ref="C209:C221"/>
    <mergeCell ref="D210:D213"/>
    <mergeCell ref="E210:E213"/>
    <mergeCell ref="D217:D218"/>
    <mergeCell ref="E217:E218"/>
    <mergeCell ref="D219:D221"/>
    <mergeCell ref="E219:E221"/>
    <mergeCell ref="A222:A232"/>
    <mergeCell ref="B222:B232"/>
    <mergeCell ref="C222:C232"/>
    <mergeCell ref="D222:D224"/>
    <mergeCell ref="E222:E224"/>
    <mergeCell ref="A233:A240"/>
    <mergeCell ref="B233:B240"/>
    <mergeCell ref="C233:C240"/>
    <mergeCell ref="D233:D234"/>
    <mergeCell ref="E233:E234"/>
    <mergeCell ref="F233:F234"/>
    <mergeCell ref="H222:H223"/>
    <mergeCell ref="D225:D227"/>
    <mergeCell ref="E225:E227"/>
    <mergeCell ref="D228:D229"/>
    <mergeCell ref="E228:E229"/>
    <mergeCell ref="D230:D231"/>
    <mergeCell ref="E230:E231"/>
    <mergeCell ref="D241:D242"/>
    <mergeCell ref="E241:E242"/>
    <mergeCell ref="D243:D244"/>
    <mergeCell ref="E243:E244"/>
    <mergeCell ref="D245:D247"/>
    <mergeCell ref="E245:E247"/>
    <mergeCell ref="I233:I234"/>
    <mergeCell ref="V233:V234"/>
    <mergeCell ref="D235:D237"/>
    <mergeCell ref="E235:E237"/>
    <mergeCell ref="D238:D239"/>
    <mergeCell ref="E238:E239"/>
    <mergeCell ref="A248:A249"/>
    <mergeCell ref="B248:B249"/>
    <mergeCell ref="C248:C249"/>
    <mergeCell ref="A251:A256"/>
    <mergeCell ref="B251:B256"/>
    <mergeCell ref="C251:C256"/>
    <mergeCell ref="A241:A247"/>
    <mergeCell ref="B241:B247"/>
    <mergeCell ref="C241:C247"/>
    <mergeCell ref="E261:E263"/>
    <mergeCell ref="A264:A265"/>
    <mergeCell ref="B264:B265"/>
    <mergeCell ref="C264:C265"/>
    <mergeCell ref="D264:D265"/>
    <mergeCell ref="E264:E265"/>
    <mergeCell ref="D251:D256"/>
    <mergeCell ref="E251:E256"/>
    <mergeCell ref="H251:H252"/>
    <mergeCell ref="H253:H254"/>
    <mergeCell ref="A258:A263"/>
    <mergeCell ref="B258:B263"/>
    <mergeCell ref="C258:C263"/>
    <mergeCell ref="D258:D259"/>
    <mergeCell ref="E258:E259"/>
    <mergeCell ref="D261:D263"/>
    <mergeCell ref="A267:A275"/>
    <mergeCell ref="B267:B275"/>
    <mergeCell ref="C267:C275"/>
    <mergeCell ref="D267:D275"/>
    <mergeCell ref="E267:E275"/>
    <mergeCell ref="A277:A278"/>
    <mergeCell ref="B277:B278"/>
    <mergeCell ref="C277:C278"/>
    <mergeCell ref="D277:D278"/>
    <mergeCell ref="E277:E278"/>
    <mergeCell ref="D291:D293"/>
    <mergeCell ref="E291:E293"/>
    <mergeCell ref="A294:A296"/>
    <mergeCell ref="B294:B296"/>
    <mergeCell ref="C294:C296"/>
    <mergeCell ref="D294:D296"/>
    <mergeCell ref="E294:E296"/>
    <mergeCell ref="A279:A284"/>
    <mergeCell ref="B279:B284"/>
    <mergeCell ref="C279:C284"/>
    <mergeCell ref="D281:D284"/>
    <mergeCell ref="E281:E284"/>
    <mergeCell ref="A286:A293"/>
    <mergeCell ref="B286:B293"/>
    <mergeCell ref="C286:C293"/>
    <mergeCell ref="D286:D290"/>
    <mergeCell ref="E286:E290"/>
    <mergeCell ref="D307:D308"/>
    <mergeCell ref="E307:E308"/>
    <mergeCell ref="A309:A310"/>
    <mergeCell ref="B309:B310"/>
    <mergeCell ref="C309:C310"/>
    <mergeCell ref="D309:D310"/>
    <mergeCell ref="E309:E310"/>
    <mergeCell ref="A297:A299"/>
    <mergeCell ref="B297:B299"/>
    <mergeCell ref="C297:C299"/>
    <mergeCell ref="D297:D299"/>
    <mergeCell ref="E297:E299"/>
    <mergeCell ref="A301:A308"/>
    <mergeCell ref="B301:B308"/>
    <mergeCell ref="C301:C308"/>
    <mergeCell ref="D301:D304"/>
    <mergeCell ref="E301:E304"/>
    <mergeCell ref="A322:A330"/>
    <mergeCell ref="B322:B330"/>
    <mergeCell ref="C322:C330"/>
    <mergeCell ref="D322:D323"/>
    <mergeCell ref="E322:E323"/>
    <mergeCell ref="D324:D330"/>
    <mergeCell ref="E324:E330"/>
    <mergeCell ref="A312:A317"/>
    <mergeCell ref="B312:B317"/>
    <mergeCell ref="C312:C317"/>
    <mergeCell ref="D315:D316"/>
    <mergeCell ref="E315:E316"/>
    <mergeCell ref="A318:A321"/>
    <mergeCell ref="B318:B321"/>
    <mergeCell ref="C318:C321"/>
    <mergeCell ref="D318:D321"/>
    <mergeCell ref="E318:E321"/>
    <mergeCell ref="A331:A333"/>
    <mergeCell ref="B331:B333"/>
    <mergeCell ref="C331:C333"/>
    <mergeCell ref="D331:D333"/>
    <mergeCell ref="E331:E333"/>
    <mergeCell ref="A334:A338"/>
    <mergeCell ref="B334:B338"/>
    <mergeCell ref="C334:C338"/>
    <mergeCell ref="D334:D338"/>
    <mergeCell ref="E334:E338"/>
    <mergeCell ref="H340:H342"/>
    <mergeCell ref="I340:I342"/>
    <mergeCell ref="A348:A362"/>
    <mergeCell ref="B348:B362"/>
    <mergeCell ref="C348:C362"/>
    <mergeCell ref="D348:D362"/>
    <mergeCell ref="E348:E362"/>
    <mergeCell ref="F360:F361"/>
    <mergeCell ref="G360:G361"/>
    <mergeCell ref="H360:H361"/>
    <mergeCell ref="A340:A346"/>
    <mergeCell ref="B340:B346"/>
    <mergeCell ref="C340:C346"/>
    <mergeCell ref="D340:D346"/>
    <mergeCell ref="E340:E346"/>
    <mergeCell ref="F340:F342"/>
    <mergeCell ref="I360:I361"/>
    <mergeCell ref="M360:M361"/>
    <mergeCell ref="P360:P361"/>
    <mergeCell ref="V360:V361"/>
    <mergeCell ref="A363:A371"/>
    <mergeCell ref="B363:B371"/>
    <mergeCell ref="C363:C371"/>
    <mergeCell ref="D363:D371"/>
    <mergeCell ref="E363:E371"/>
    <mergeCell ref="D390:D391"/>
    <mergeCell ref="E390:E391"/>
    <mergeCell ref="D392:D394"/>
    <mergeCell ref="A373:A375"/>
    <mergeCell ref="B373:B375"/>
    <mergeCell ref="C373:C375"/>
    <mergeCell ref="D373:D374"/>
    <mergeCell ref="E373:E374"/>
    <mergeCell ref="A377:A380"/>
    <mergeCell ref="B377:B380"/>
    <mergeCell ref="C377:C380"/>
    <mergeCell ref="D377:D380"/>
    <mergeCell ref="E377:E380"/>
    <mergeCell ref="A404:A431"/>
    <mergeCell ref="B404:B431"/>
    <mergeCell ref="C404:C431"/>
    <mergeCell ref="D404:D407"/>
    <mergeCell ref="E404:E407"/>
    <mergeCell ref="D408:D411"/>
    <mergeCell ref="E408:E411"/>
    <mergeCell ref="D412:D418"/>
    <mergeCell ref="E392:E394"/>
    <mergeCell ref="A396:A397"/>
    <mergeCell ref="B396:B397"/>
    <mergeCell ref="C396:C397"/>
    <mergeCell ref="A399:A402"/>
    <mergeCell ref="B399:B402"/>
    <mergeCell ref="C399:C402"/>
    <mergeCell ref="D399:D402"/>
    <mergeCell ref="E399:E402"/>
    <mergeCell ref="A382:A394"/>
    <mergeCell ref="B382:B394"/>
    <mergeCell ref="C382:C394"/>
    <mergeCell ref="D382:D384"/>
    <mergeCell ref="E382:E384"/>
    <mergeCell ref="D386:D387"/>
    <mergeCell ref="E386:E387"/>
    <mergeCell ref="E412:E418"/>
    <mergeCell ref="H415:H416"/>
    <mergeCell ref="M415:M416"/>
    <mergeCell ref="D419:D424"/>
    <mergeCell ref="E419:E424"/>
    <mergeCell ref="D425:D430"/>
    <mergeCell ref="E425:E430"/>
    <mergeCell ref="H429:H430"/>
    <mergeCell ref="F399:F400"/>
    <mergeCell ref="H399:H400"/>
    <mergeCell ref="D442:D443"/>
    <mergeCell ref="E442:E443"/>
    <mergeCell ref="D444:D448"/>
    <mergeCell ref="E444:E448"/>
    <mergeCell ref="D450:D451"/>
    <mergeCell ref="E450:E451"/>
    <mergeCell ref="A433:A437"/>
    <mergeCell ref="B433:B437"/>
    <mergeCell ref="C433:C437"/>
    <mergeCell ref="D433:D434"/>
    <mergeCell ref="E433:E434"/>
    <mergeCell ref="A438:A451"/>
    <mergeCell ref="B438:B451"/>
    <mergeCell ref="C438:C451"/>
    <mergeCell ref="D438:D441"/>
    <mergeCell ref="E438:E441"/>
    <mergeCell ref="M460:M461"/>
    <mergeCell ref="H464:H465"/>
    <mergeCell ref="M464:M465"/>
    <mergeCell ref="P464:P465"/>
    <mergeCell ref="A467:A476"/>
    <mergeCell ref="B467:B476"/>
    <mergeCell ref="C467:C476"/>
    <mergeCell ref="D467:D470"/>
    <mergeCell ref="E467:E470"/>
    <mergeCell ref="D472:D473"/>
    <mergeCell ref="A453:A465"/>
    <mergeCell ref="B453:B465"/>
    <mergeCell ref="C453:C465"/>
    <mergeCell ref="D453:D465"/>
    <mergeCell ref="E453:E465"/>
    <mergeCell ref="H460:H461"/>
    <mergeCell ref="D475:D476"/>
    <mergeCell ref="E475:E476"/>
    <mergeCell ref="A479:V479"/>
    <mergeCell ref="E472:E473"/>
    <mergeCell ref="F472:F473"/>
    <mergeCell ref="G472:G473"/>
    <mergeCell ref="H472:H473"/>
    <mergeCell ref="I472:I473"/>
    <mergeCell ref="M472:M473"/>
  </mergeCells>
  <printOptions horizontalCentered="1"/>
  <pageMargins left="0.98402777777777795" right="0" top="0.39305555555555599" bottom="0.39305555555555599" header="0.31388888888888899" footer="0.31388888888888899"/>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1_Avance_Metas_Producto 2017</vt:lpstr>
      <vt:lpstr>2_Avance_Programa 2017</vt:lpstr>
      <vt:lpstr>3_Avance_Eje_Dimen_PDM_2017</vt:lpstr>
      <vt:lpstr>4_RANKING_2017</vt:lpstr>
      <vt:lpstr>PROGRAMADO_METAS_PRODUCTO 2018</vt:lpstr>
      <vt:lpstr>'1_Avance_Metas_Producto 2017'!Área_de_impresión</vt:lpstr>
      <vt:lpstr>'4_RANKING_2017'!Área_de_impresión</vt:lpstr>
      <vt:lpstr>'PROGRAMADO_METAS_PRODUCTO 2018'!Área_de_impresión</vt:lpstr>
      <vt:lpstr>'1_Avance_Metas_Producto 2017'!Títulos_a_imprimir</vt:lpstr>
      <vt:lpstr>'2_Avance_Programa 2017'!Títulos_a_imprimir</vt:lpstr>
      <vt:lpstr>'PROGRAMADO_METAS_PRODUCTO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Martinez Lopez</dc:creator>
  <cp:lastModifiedBy>Diana Patricia Martinez Lopez</cp:lastModifiedBy>
  <dcterms:created xsi:type="dcterms:W3CDTF">2018-01-30T16:11:31Z</dcterms:created>
  <dcterms:modified xsi:type="dcterms:W3CDTF">2018-01-30T22:58:08Z</dcterms:modified>
</cp:coreProperties>
</file>